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5480" windowHeight="3645" firstSheet="2" activeTab="2"/>
  </bookViews>
  <sheets>
    <sheet name="," sheetId="1" state="hidden" r:id="rId1"/>
    <sheet name=",," sheetId="3" state="hidden" r:id="rId2"/>
    <sheet name="P_Familiar" sheetId="4" r:id="rId3"/>
  </sheets>
  <definedNames>
    <definedName name="_xlnm.Print_Area" localSheetId="0">','!$A$1:$T$43</definedName>
    <definedName name="_xlnm.Print_Area" localSheetId="1">',,'!$A$1:$Q$52</definedName>
    <definedName name="_xlnm.Print_Area" localSheetId="2">P_Familiar!$A$1:$U$58</definedName>
  </definedNames>
  <calcPr calcId="145621"/>
</workbook>
</file>

<file path=xl/calcChain.xml><?xml version="1.0" encoding="utf-8"?>
<calcChain xmlns="http://schemas.openxmlformats.org/spreadsheetml/2006/main">
  <c r="E49" i="4" l="1"/>
  <c r="J49" i="4"/>
  <c r="I49" i="4"/>
  <c r="H49" i="4"/>
  <c r="G49" i="4"/>
  <c r="F49" i="4"/>
  <c r="Q25" i="4"/>
  <c r="P25" i="4"/>
  <c r="Q21" i="4"/>
  <c r="P21" i="4"/>
  <c r="I32" i="4"/>
  <c r="H32" i="4"/>
  <c r="I31" i="4"/>
  <c r="H31" i="4"/>
  <c r="O30" i="4"/>
  <c r="N30" i="4"/>
  <c r="O29" i="4"/>
  <c r="N29" i="4"/>
  <c r="M26" i="4"/>
  <c r="L26" i="4"/>
  <c r="K26" i="4"/>
  <c r="J26" i="4"/>
  <c r="I26" i="4"/>
  <c r="H26" i="4"/>
  <c r="M25" i="4"/>
  <c r="L25" i="4"/>
  <c r="K25" i="4"/>
  <c r="J25" i="4"/>
  <c r="I25" i="4"/>
  <c r="H25" i="4"/>
  <c r="M24" i="4"/>
  <c r="G24" i="4" s="1"/>
  <c r="L24" i="4"/>
  <c r="K24" i="4"/>
  <c r="J24" i="4"/>
  <c r="I24" i="4"/>
  <c r="H24" i="4"/>
  <c r="F24" i="4" s="1"/>
  <c r="M23" i="4"/>
  <c r="L23" i="4"/>
  <c r="K23" i="4"/>
  <c r="J23" i="4"/>
  <c r="I23" i="4"/>
  <c r="H23" i="4"/>
  <c r="M22" i="4"/>
  <c r="L22" i="4"/>
  <c r="K22" i="4"/>
  <c r="J22" i="4"/>
  <c r="I22" i="4"/>
  <c r="H22" i="4"/>
  <c r="M21" i="4"/>
  <c r="L21" i="4"/>
  <c r="K21" i="4"/>
  <c r="J21" i="4"/>
  <c r="I21" i="4"/>
  <c r="H21" i="4"/>
  <c r="G26" i="4"/>
  <c r="N40" i="1"/>
  <c r="O40" i="1"/>
  <c r="P40" i="1"/>
  <c r="Q40" i="1"/>
  <c r="R40" i="1"/>
  <c r="M40" i="1"/>
  <c r="P10" i="3"/>
  <c r="P8" i="3"/>
  <c r="K10" i="3"/>
  <c r="K8" i="3"/>
  <c r="D10" i="3"/>
  <c r="D8" i="3"/>
  <c r="K41" i="4"/>
  <c r="I37" i="1"/>
  <c r="I56" i="4" s="1"/>
  <c r="I36" i="1"/>
  <c r="I55" i="4" s="1"/>
  <c r="I35" i="1"/>
  <c r="I54" i="4" s="1"/>
  <c r="I34" i="1"/>
  <c r="I33" i="1"/>
  <c r="I52" i="4" s="1"/>
  <c r="P34" i="3"/>
  <c r="Q36" i="4" s="1"/>
  <c r="P33" i="3"/>
  <c r="Q35" i="4" s="1"/>
  <c r="P32" i="3"/>
  <c r="Q34" i="4" s="1"/>
  <c r="P31" i="3"/>
  <c r="Q33" i="4" s="1"/>
  <c r="P36" i="4"/>
  <c r="P35" i="4"/>
  <c r="P34" i="4"/>
  <c r="L34" i="3"/>
  <c r="M36" i="4" s="1"/>
  <c r="L33" i="3"/>
  <c r="M35" i="4" s="1"/>
  <c r="L32" i="3"/>
  <c r="M34" i="4" s="1"/>
  <c r="L31" i="3"/>
  <c r="M33" i="4" s="1"/>
  <c r="K31" i="3"/>
  <c r="L33" i="4" s="1"/>
  <c r="K34" i="3"/>
  <c r="L36" i="4" s="1"/>
  <c r="K33" i="3"/>
  <c r="L35" i="4" s="1"/>
  <c r="K32" i="3"/>
  <c r="L34" i="4" s="1"/>
  <c r="J34" i="3"/>
  <c r="K36" i="4" s="1"/>
  <c r="J33" i="3"/>
  <c r="K35" i="4" s="1"/>
  <c r="J32" i="3"/>
  <c r="K34" i="4" s="1"/>
  <c r="J31" i="3"/>
  <c r="K33" i="4" s="1"/>
  <c r="I31" i="3"/>
  <c r="J33" i="4" s="1"/>
  <c r="I34" i="3"/>
  <c r="J36" i="4" s="1"/>
  <c r="I33" i="3"/>
  <c r="J35" i="4" s="1"/>
  <c r="I32" i="3"/>
  <c r="J34" i="4" s="1"/>
  <c r="I53" i="4"/>
  <c r="J48" i="4"/>
  <c r="I48" i="4"/>
  <c r="H48" i="4"/>
  <c r="G48" i="4"/>
  <c r="F48" i="4"/>
  <c r="E48" i="4"/>
  <c r="J46" i="4"/>
  <c r="I46" i="4"/>
  <c r="H46" i="4"/>
  <c r="G46" i="4"/>
  <c r="E44" i="3"/>
  <c r="F44" i="3"/>
  <c r="G44" i="3"/>
  <c r="I44" i="3"/>
  <c r="D44" i="3"/>
  <c r="H34" i="3"/>
  <c r="I36" i="4" s="1"/>
  <c r="H33" i="3"/>
  <c r="I35" i="4" s="1"/>
  <c r="H32" i="3"/>
  <c r="I34" i="4" s="1"/>
  <c r="H31" i="3"/>
  <c r="I33" i="4" s="1"/>
  <c r="G34" i="3"/>
  <c r="H36" i="4" s="1"/>
  <c r="F36" i="4" s="1"/>
  <c r="G33" i="3"/>
  <c r="H35" i="4" s="1"/>
  <c r="F35" i="4" s="1"/>
  <c r="G32" i="3"/>
  <c r="H34" i="4" s="1"/>
  <c r="F34" i="4" s="1"/>
  <c r="G31" i="3"/>
  <c r="H33" i="4" s="1"/>
  <c r="F33" i="4" s="1"/>
  <c r="P30" i="3"/>
  <c r="Q32" i="4" s="1"/>
  <c r="P29" i="3"/>
  <c r="Q31" i="4" s="1"/>
  <c r="L30" i="3"/>
  <c r="M32" i="4" s="1"/>
  <c r="L29" i="3"/>
  <c r="M31" i="4" s="1"/>
  <c r="K30" i="3"/>
  <c r="L32" i="4" s="1"/>
  <c r="K29" i="3"/>
  <c r="L31" i="4" s="1"/>
  <c r="J30" i="3"/>
  <c r="K32" i="4" s="1"/>
  <c r="G32" i="4" s="1"/>
  <c r="I30" i="3"/>
  <c r="J32" i="4" s="1"/>
  <c r="J29" i="3"/>
  <c r="K31" i="4" s="1"/>
  <c r="I29" i="3"/>
  <c r="J31" i="4" s="1"/>
  <c r="F31" i="4" s="1"/>
  <c r="H41" i="4"/>
  <c r="G41" i="4"/>
  <c r="F41" i="4"/>
  <c r="E41" i="4"/>
  <c r="J41" i="4"/>
  <c r="I41" i="4"/>
  <c r="P27" i="3"/>
  <c r="Q29" i="4" s="1"/>
  <c r="P29" i="4"/>
  <c r="P25" i="3"/>
  <c r="Q27" i="4" s="1"/>
  <c r="P27" i="4"/>
  <c r="Q23" i="4"/>
  <c r="P23" i="4"/>
  <c r="P17" i="3"/>
  <c r="Q19" i="4" s="1"/>
  <c r="P19" i="4"/>
  <c r="L28" i="3"/>
  <c r="M30" i="4" s="1"/>
  <c r="L27" i="3"/>
  <c r="M29" i="4" s="1"/>
  <c r="K28" i="3"/>
  <c r="L30" i="4" s="1"/>
  <c r="K27" i="3"/>
  <c r="L29" i="4" s="1"/>
  <c r="J28" i="3"/>
  <c r="K30" i="4" s="1"/>
  <c r="J27" i="3"/>
  <c r="K29" i="4" s="1"/>
  <c r="I28" i="3"/>
  <c r="J30" i="4" s="1"/>
  <c r="I27" i="3"/>
  <c r="J29" i="4" s="1"/>
  <c r="H28" i="3"/>
  <c r="I30" i="4" s="1"/>
  <c r="H27" i="3"/>
  <c r="I29" i="4" s="1"/>
  <c r="G28" i="3"/>
  <c r="H30" i="4" s="1"/>
  <c r="G27" i="3"/>
  <c r="H29" i="4" s="1"/>
  <c r="N26" i="3"/>
  <c r="O28" i="4" s="1"/>
  <c r="O16" i="4" s="1"/>
  <c r="N25" i="3"/>
  <c r="N14" i="3" s="1"/>
  <c r="M26" i="3"/>
  <c r="N28" i="4" s="1"/>
  <c r="N16" i="4" s="1"/>
  <c r="M25" i="3"/>
  <c r="M14" i="3" s="1"/>
  <c r="L26" i="3"/>
  <c r="M28" i="4" s="1"/>
  <c r="L25" i="3"/>
  <c r="M27" i="4" s="1"/>
  <c r="K26" i="3"/>
  <c r="L28" i="4" s="1"/>
  <c r="K25" i="3"/>
  <c r="L27" i="4" s="1"/>
  <c r="J26" i="3"/>
  <c r="K28" i="4" s="1"/>
  <c r="J25" i="3"/>
  <c r="K27" i="4" s="1"/>
  <c r="I26" i="3"/>
  <c r="J28" i="4" s="1"/>
  <c r="I25" i="3"/>
  <c r="J27" i="4" s="1"/>
  <c r="H26" i="3"/>
  <c r="I28" i="4" s="1"/>
  <c r="H25" i="3"/>
  <c r="I27" i="4" s="1"/>
  <c r="G26" i="3"/>
  <c r="H28" i="4" s="1"/>
  <c r="G25" i="3"/>
  <c r="H27" i="4" s="1"/>
  <c r="E20" i="3"/>
  <c r="E19" i="3"/>
  <c r="L18" i="3"/>
  <c r="M20" i="4" s="1"/>
  <c r="L17" i="3"/>
  <c r="M19" i="4" s="1"/>
  <c r="K18" i="3"/>
  <c r="L20" i="4" s="1"/>
  <c r="K17" i="3"/>
  <c r="L19" i="4" s="1"/>
  <c r="J18" i="3"/>
  <c r="K20" i="4" s="1"/>
  <c r="J17" i="3"/>
  <c r="K19" i="4" s="1"/>
  <c r="I18" i="3"/>
  <c r="J20" i="4" s="1"/>
  <c r="I17" i="3"/>
  <c r="J19" i="4" s="1"/>
  <c r="H18" i="3"/>
  <c r="I20" i="4" s="1"/>
  <c r="H17" i="3"/>
  <c r="I19" i="4" s="1"/>
  <c r="G18" i="3"/>
  <c r="H20" i="4" s="1"/>
  <c r="G17" i="3"/>
  <c r="H19" i="4" s="1"/>
  <c r="F19" i="3"/>
  <c r="F24" i="3"/>
  <c r="E24" i="3"/>
  <c r="F23" i="3"/>
  <c r="E23" i="3"/>
  <c r="F22" i="3"/>
  <c r="E22" i="3"/>
  <c r="F21" i="3"/>
  <c r="E21" i="3"/>
  <c r="F20" i="3"/>
  <c r="P15" i="3"/>
  <c r="O14" i="3"/>
  <c r="L16" i="3"/>
  <c r="M18" i="4" s="1"/>
  <c r="L15" i="3"/>
  <c r="K16" i="3"/>
  <c r="L18" i="4" s="1"/>
  <c r="K15" i="3"/>
  <c r="J16" i="3"/>
  <c r="K18" i="4" s="1"/>
  <c r="J15" i="3"/>
  <c r="I16" i="3"/>
  <c r="J18" i="4" s="1"/>
  <c r="I15" i="3"/>
  <c r="I14" i="3" s="1"/>
  <c r="H16" i="3"/>
  <c r="I18" i="4" s="1"/>
  <c r="H15" i="3"/>
  <c r="G16" i="3"/>
  <c r="H18" i="4" s="1"/>
  <c r="G15" i="3"/>
  <c r="J46" i="3"/>
  <c r="K46" i="3"/>
  <c r="L49" i="4" l="1"/>
  <c r="G22" i="4"/>
  <c r="F26" i="4"/>
  <c r="F22" i="4"/>
  <c r="F25" i="4"/>
  <c r="F21" i="4"/>
  <c r="F23" i="4"/>
  <c r="G25" i="4"/>
  <c r="G21" i="4"/>
  <c r="G23" i="4"/>
  <c r="G34" i="4"/>
  <c r="G31" i="4"/>
  <c r="G30" i="4"/>
  <c r="M16" i="4"/>
  <c r="L14" i="3"/>
  <c r="K14" i="3"/>
  <c r="G35" i="4"/>
  <c r="G33" i="4"/>
  <c r="G29" i="4"/>
  <c r="G28" i="4"/>
  <c r="K16" i="4"/>
  <c r="J14" i="3"/>
  <c r="G19" i="4"/>
  <c r="F29" i="4"/>
  <c r="F28" i="4"/>
  <c r="F20" i="4"/>
  <c r="F19" i="4"/>
  <c r="H14" i="3"/>
  <c r="G14" i="3"/>
  <c r="F30" i="4"/>
  <c r="J16" i="4"/>
  <c r="L16" i="4"/>
  <c r="P14" i="3"/>
  <c r="G20" i="4"/>
  <c r="K49" i="4"/>
  <c r="G36" i="4"/>
  <c r="L46" i="4"/>
  <c r="L48" i="4"/>
  <c r="H44" i="3"/>
  <c r="K46" i="4"/>
  <c r="I16" i="4"/>
  <c r="G18" i="4"/>
  <c r="F18" i="4"/>
  <c r="H16" i="4"/>
  <c r="F32" i="4"/>
  <c r="K48" i="4"/>
  <c r="I17" i="4"/>
  <c r="M17" i="4"/>
  <c r="M15" i="4" s="1"/>
  <c r="F45" i="4"/>
  <c r="J45" i="4"/>
  <c r="J47" i="4" s="1"/>
  <c r="P17" i="4"/>
  <c r="P15" i="4" s="1"/>
  <c r="J17" i="4"/>
  <c r="J15" i="4" s="1"/>
  <c r="N27" i="4"/>
  <c r="N15" i="4" s="1"/>
  <c r="G45" i="4"/>
  <c r="G47" i="4" s="1"/>
  <c r="Q17" i="4"/>
  <c r="Q15" i="4" s="1"/>
  <c r="K17" i="4"/>
  <c r="K15" i="4" s="1"/>
  <c r="O27" i="4"/>
  <c r="O15" i="4" s="1"/>
  <c r="H45" i="4"/>
  <c r="H47" i="4" s="1"/>
  <c r="H17" i="4"/>
  <c r="L17" i="4"/>
  <c r="L15" i="4" s="1"/>
  <c r="E45" i="4"/>
  <c r="I45" i="4"/>
  <c r="I47" i="4" s="1"/>
  <c r="J43" i="3"/>
  <c r="K43" i="3"/>
  <c r="E17" i="3"/>
  <c r="F27" i="3"/>
  <c r="F25" i="3"/>
  <c r="F26" i="3"/>
  <c r="F32" i="3"/>
  <c r="E33" i="3"/>
  <c r="F34" i="3"/>
  <c r="E31" i="3"/>
  <c r="K45" i="3"/>
  <c r="F18" i="3"/>
  <c r="F30" i="3"/>
  <c r="E26" i="3"/>
  <c r="F17" i="3"/>
  <c r="E25" i="3"/>
  <c r="F28" i="3"/>
  <c r="F29" i="3"/>
  <c r="E27" i="3"/>
  <c r="E29" i="3"/>
  <c r="E30" i="3"/>
  <c r="J45" i="3"/>
  <c r="F31" i="3"/>
  <c r="F16" i="3"/>
  <c r="F15" i="3"/>
  <c r="E18" i="3"/>
  <c r="E16" i="3"/>
  <c r="E28" i="3"/>
  <c r="E34" i="3"/>
  <c r="E15" i="3"/>
  <c r="F33" i="3"/>
  <c r="E32" i="3"/>
  <c r="T37" i="1"/>
  <c r="S37" i="1"/>
  <c r="R36" i="1"/>
  <c r="Q36" i="1"/>
  <c r="P36" i="1"/>
  <c r="O36" i="1"/>
  <c r="N36" i="1"/>
  <c r="T35" i="1"/>
  <c r="S35" i="1"/>
  <c r="S34" i="1"/>
  <c r="S36" i="1" s="1"/>
  <c r="D27" i="1"/>
  <c r="D26" i="1"/>
  <c r="D25" i="1"/>
  <c r="D24" i="1"/>
  <c r="D23" i="1"/>
  <c r="D22" i="1"/>
  <c r="D21" i="1"/>
  <c r="D20" i="1"/>
  <c r="D19" i="1"/>
  <c r="D18" i="1"/>
  <c r="E17" i="1"/>
  <c r="T34" i="1"/>
  <c r="T36" i="1" s="1"/>
  <c r="M36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G16" i="4" l="1"/>
  <c r="F16" i="4"/>
  <c r="Q15" i="1"/>
  <c r="M15" i="1"/>
  <c r="I15" i="1"/>
  <c r="F15" i="1"/>
  <c r="J15" i="1"/>
  <c r="N15" i="1"/>
  <c r="R15" i="1"/>
  <c r="O15" i="1"/>
  <c r="K15" i="1"/>
  <c r="H15" i="1"/>
  <c r="L15" i="1"/>
  <c r="P15" i="1"/>
  <c r="T15" i="1"/>
  <c r="E47" i="4"/>
  <c r="K45" i="4"/>
  <c r="K47" i="4" s="1"/>
  <c r="F47" i="4"/>
  <c r="L45" i="4"/>
  <c r="L47" i="4" s="1"/>
  <c r="G15" i="1"/>
  <c r="S15" i="1"/>
  <c r="E15" i="1"/>
  <c r="F27" i="4"/>
  <c r="D17" i="1"/>
  <c r="F17" i="4"/>
  <c r="H15" i="4"/>
  <c r="G17" i="4"/>
  <c r="I15" i="4"/>
  <c r="G27" i="4"/>
  <c r="E14" i="3"/>
  <c r="F14" i="3"/>
  <c r="D16" i="1"/>
  <c r="J42" i="3"/>
  <c r="J44" i="3" s="1"/>
  <c r="K42" i="3"/>
  <c r="K44" i="3" s="1"/>
  <c r="D15" i="1" l="1"/>
  <c r="F15" i="4"/>
  <c r="H10" i="4" s="1"/>
  <c r="G15" i="4"/>
</calcChain>
</file>

<file path=xl/comments1.xml><?xml version="1.0" encoding="utf-8"?>
<comments xmlns="http://schemas.openxmlformats.org/spreadsheetml/2006/main">
  <authors>
    <author>PATRICIA JEANETTE VASQUEZ REYES</author>
    <author>Patricia J. Vásquez Reyes</author>
  </authors>
  <commentList>
    <comment ref="C48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51" authorId="1">
      <text>
        <r>
          <rPr>
            <b/>
            <sz val="8"/>
            <color indexed="81"/>
            <rFont val="Tahoma"/>
            <family val="2"/>
          </rPr>
          <t>Patricia J. Vásquez Reyes:</t>
        </r>
        <r>
          <rPr>
            <sz val="8"/>
            <color indexed="81"/>
            <rFont val="Tahoma"/>
            <family val="2"/>
          </rPr>
          <t xml:space="preserve">
ESTAS PACIENTES NO INCLUYE GESTANTES CODIGO Z359</t>
        </r>
      </text>
    </comment>
  </commentList>
</comments>
</file>

<file path=xl/sharedStrings.xml><?xml version="1.0" encoding="utf-8"?>
<sst xmlns="http://schemas.openxmlformats.org/spreadsheetml/2006/main" count="408" uniqueCount="163">
  <si>
    <t>MINISTERIO DE SALUD</t>
  </si>
  <si>
    <t xml:space="preserve">  SIS 240 - M</t>
  </si>
  <si>
    <t xml:space="preserve">ESTRATEGIA SANITARIA NACIONAL DE SALUD SEXUAL Y REPRODUCTIVA </t>
  </si>
  <si>
    <t xml:space="preserve">INFORME MENSUAL DE PLANIFICACIÓN FAMILIAR  </t>
  </si>
  <si>
    <t>MES  :</t>
  </si>
  <si>
    <t>INSTITUCION :</t>
  </si>
  <si>
    <t>AÑO  :</t>
  </si>
  <si>
    <t>REGION Y/O SUBREGION :</t>
  </si>
  <si>
    <t>ESTABLECIMIENTO :</t>
  </si>
  <si>
    <t>GRUPOS DE EDAD</t>
  </si>
  <si>
    <t xml:space="preserve">                        METODO</t>
  </si>
  <si>
    <t>D.I.U.</t>
  </si>
  <si>
    <t>HORMONAL</t>
  </si>
  <si>
    <t>BARRERA</t>
  </si>
  <si>
    <t>LIGADURA</t>
  </si>
  <si>
    <t>VASEC TOMIA</t>
  </si>
  <si>
    <t>MELA</t>
  </si>
  <si>
    <t>ABSTINENCIA PERIODICA</t>
  </si>
  <si>
    <t>TOTAL</t>
  </si>
  <si>
    <t>ORAL</t>
  </si>
  <si>
    <t>INYECTABLE</t>
  </si>
  <si>
    <t>CONDON</t>
  </si>
  <si>
    <t>TIPO DE</t>
  </si>
  <si>
    <t>COMBINADO</t>
  </si>
  <si>
    <t>MASCULINO</t>
  </si>
  <si>
    <t>FEMENINO</t>
  </si>
  <si>
    <t>BILLINGS</t>
  </si>
  <si>
    <t>RITMO</t>
  </si>
  <si>
    <t>COLLAR DÍAS FIJOS</t>
  </si>
  <si>
    <t>USUARIAS/OS</t>
  </si>
  <si>
    <t>A</t>
  </si>
  <si>
    <t>I</t>
  </si>
  <si>
    <t xml:space="preserve">A </t>
  </si>
  <si>
    <t xml:space="preserve">NUEVAS </t>
  </si>
  <si>
    <t>CONTINUADORAS</t>
  </si>
  <si>
    <t>12 a 17 a.</t>
  </si>
  <si>
    <t>18 a 29 a</t>
  </si>
  <si>
    <t>30 a 59 a</t>
  </si>
  <si>
    <t>&gt; 60 a.</t>
  </si>
  <si>
    <t xml:space="preserve">NUEVOS </t>
  </si>
  <si>
    <t>CONTINUADORES</t>
  </si>
  <si>
    <t>USUARIA CAPTADA</t>
  </si>
  <si>
    <t>EMBARAZO POR FALLA-METODO</t>
  </si>
  <si>
    <t xml:space="preserve">TOTAL EESS QUE DEBEN REPORTAR </t>
  </si>
  <si>
    <t>ATENCIÓN PRE CONCEPCIONAL</t>
  </si>
  <si>
    <t>1º</t>
  </si>
  <si>
    <t>2º</t>
  </si>
  <si>
    <t>ANTICONCEPCIÓN ORAL DE EMERGENCIA/YUZPE</t>
  </si>
  <si>
    <t>SESIÓN EDUCATIVA</t>
  </si>
  <si>
    <t>Nº</t>
  </si>
  <si>
    <t>Nº Personas</t>
  </si>
  <si>
    <t>Nº DE EESS QUE REPORTARON ESTE MES</t>
  </si>
  <si>
    <t>TAMIZAJE PRUEBA RAPIDA/ELISA - VIH</t>
  </si>
  <si>
    <t>ORIENTACIÓN/ CONSEJERÍA</t>
  </si>
  <si>
    <t>12 A 17 a.</t>
  </si>
  <si>
    <t>18 A 29 a.</t>
  </si>
  <si>
    <t>&gt; 30 a.</t>
  </si>
  <si>
    <t>Total</t>
  </si>
  <si>
    <t>MEF que reciben Orientación / Consejería PRE TEST</t>
  </si>
  <si>
    <t>F</t>
  </si>
  <si>
    <t>M</t>
  </si>
  <si>
    <t>OBSERVACIONES :</t>
  </si>
  <si>
    <t>MEF que reciben Orientación / Consejería POST TEST</t>
  </si>
  <si>
    <t>GENERAL P.F.</t>
  </si>
  <si>
    <t xml:space="preserve">Nº de MEF que reciben Tamizaje con prueba rapida </t>
  </si>
  <si>
    <t>AQV</t>
  </si>
  <si>
    <t>Nº de MEF con prueba rapida REACTIVA</t>
  </si>
  <si>
    <t>ELABORADO POR :</t>
  </si>
  <si>
    <t>Nº de MEF con ELISA REACTIVA en MEF con PR Reactiva</t>
  </si>
  <si>
    <t>TAMIZAJE DE VBG</t>
  </si>
  <si>
    <t>FECHA:</t>
  </si>
  <si>
    <t>D</t>
  </si>
  <si>
    <t>Z3002</t>
  </si>
  <si>
    <t>Z3003</t>
  </si>
  <si>
    <t>INSUMO</t>
  </si>
  <si>
    <t>2,3,4</t>
  </si>
  <si>
    <t>Z3043</t>
  </si>
  <si>
    <t>Z30052</t>
  </si>
  <si>
    <t>Z30452</t>
  </si>
  <si>
    <t>Z3008</t>
  </si>
  <si>
    <t>Z3048</t>
  </si>
  <si>
    <t>Z305</t>
  </si>
  <si>
    <t>EN CASO DE REINSERCION</t>
  </si>
  <si>
    <t>SI SOLO ES CONTINUADORA</t>
  </si>
  <si>
    <t>1,2</t>
  </si>
  <si>
    <t>Z302</t>
  </si>
  <si>
    <t>Z30091</t>
  </si>
  <si>
    <t>Z30491</t>
  </si>
  <si>
    <t>Z30092</t>
  </si>
  <si>
    <t>2,3,4,5,6</t>
  </si>
  <si>
    <t>Z30492</t>
  </si>
  <si>
    <t>Z30094</t>
  </si>
  <si>
    <t>Z30494</t>
  </si>
  <si>
    <t>1,2,3,4</t>
  </si>
  <si>
    <t>U161</t>
  </si>
  <si>
    <t>U307</t>
  </si>
  <si>
    <t>Z3091</t>
  </si>
  <si>
    <t>EN LAB VSX SI FUERA DE VIOLENCIA SEXUAL</t>
  </si>
  <si>
    <t>NRO DE PERSONAS</t>
  </si>
  <si>
    <t>C0009</t>
  </si>
  <si>
    <t>U0033</t>
  </si>
  <si>
    <t>VIF</t>
  </si>
  <si>
    <t>U140</t>
  </si>
  <si>
    <t>Z7171</t>
  </si>
  <si>
    <t>Z7173 Ó Z7172</t>
  </si>
  <si>
    <t>.PRA</t>
  </si>
  <si>
    <t>TIPO DE DIAG</t>
  </si>
  <si>
    <t>LAB</t>
  </si>
  <si>
    <t>CODIGO</t>
  </si>
  <si>
    <t>OBSEVACION</t>
  </si>
  <si>
    <t>NRO</t>
  </si>
  <si>
    <t>MICRORED :</t>
  </si>
  <si>
    <t>DIRESA Y/O DISA :</t>
  </si>
  <si>
    <t xml:space="preserve">  RED :</t>
  </si>
  <si>
    <t>MÉTODOS</t>
  </si>
  <si>
    <t>TIPO DE USUARIAS</t>
  </si>
  <si>
    <t>12  a 17 años</t>
  </si>
  <si>
    <t>18  a 29  años</t>
  </si>
  <si>
    <t>30  a  50  años</t>
  </si>
  <si>
    <t>&gt; 60 años</t>
  </si>
  <si>
    <t>EMBARAZO POR FALLA DE MÉTODO</t>
  </si>
  <si>
    <t>DIU</t>
  </si>
  <si>
    <t>ORAL COMBINADO</t>
  </si>
  <si>
    <t>INYECTABLE MENSUAL</t>
  </si>
  <si>
    <t>INYECTABLE TRIMESTRAL</t>
  </si>
  <si>
    <t>IMPLANTE</t>
  </si>
  <si>
    <t>CONDON MASCULINO</t>
  </si>
  <si>
    <t>CONDON FEMENINO</t>
  </si>
  <si>
    <t>AQVF</t>
  </si>
  <si>
    <t>AQVM</t>
  </si>
  <si>
    <t>DÍAS FIJO</t>
  </si>
  <si>
    <t>3º</t>
  </si>
  <si>
    <t>Nº Casos positivos de VBG detectados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</si>
  <si>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</si>
  <si>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</si>
  <si>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</si>
  <si>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</si>
  <si>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</si>
  <si>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Usuaria Captada para PF</t>
  </si>
  <si>
    <t>Embarazo por Falla de Método</t>
  </si>
  <si>
    <t>Nuevas</t>
  </si>
  <si>
    <t>Continua-doras</t>
  </si>
  <si>
    <t>AQV FEMENINO</t>
  </si>
  <si>
    <t>AQV MASCULINO</t>
  </si>
  <si>
    <t>ABSTINECIA PERIODICA</t>
  </si>
  <si>
    <t xml:space="preserve">RITMO </t>
  </si>
  <si>
    <t>DIAS FIJO</t>
  </si>
  <si>
    <t>OTROS PROCEDIMIENTOS</t>
  </si>
  <si>
    <t>REMOCIÓN DE DIU</t>
  </si>
  <si>
    <t>REMOCIÓN DE IMPLANTE</t>
  </si>
  <si>
    <t>Nº Casos + VBG detectados</t>
  </si>
  <si>
    <t>TAMIZAJE PRUEBA RAPIDA / ELISA - VIH</t>
  </si>
  <si>
    <t>MEF que reciben Orientación / Consejería PRE TEST para VIH</t>
  </si>
  <si>
    <t>PF PAP</t>
  </si>
  <si>
    <t>MEF que reciben Orientación / Consejería POST TEST  para VIH</t>
  </si>
  <si>
    <t>Nº de mujeres con algún MAC que se realiza PAP</t>
  </si>
  <si>
    <t>Nº de MEF que reciben Tamizaje con Prueba Rapida para VIH</t>
  </si>
  <si>
    <t>Nº de MEF con prueba rapida REACTIVA para VIH</t>
  </si>
  <si>
    <t>Nº de MEF con ELISA REACTIVA en MEF con PR Reactiva para VIH</t>
  </si>
  <si>
    <t>Nº Mujeres con VIH con algún MAC</t>
  </si>
  <si>
    <t>3er. Trimestre</t>
  </si>
  <si>
    <t xml:space="preserve">AREQUIPA                                          </t>
  </si>
  <si>
    <t>CAMANA CARAVELLI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</si>
</sst>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44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7"/>
      <name val="Calibri"/>
      <family val="2"/>
      <scheme val="minor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21059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36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64"/>
      </top>
      <bottom/>
      <diagonal/>
    </border>
    <border>
      <left/>
      <right style="medium">
        <color indexed="36"/>
      </right>
      <top style="medium">
        <color indexed="64"/>
      </top>
      <bottom style="medium">
        <color indexed="64"/>
      </bottom>
      <diagonal/>
    </border>
    <border>
      <left/>
      <right style="medium">
        <color indexed="36"/>
      </right>
      <top/>
      <bottom style="medium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36"/>
      </bottom>
      <diagonal/>
    </border>
    <border>
      <left/>
      <right/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36"/>
      </left>
      <right/>
      <top style="medium">
        <color indexed="36"/>
      </top>
      <bottom style="medium">
        <color indexed="64"/>
      </bottom>
      <diagonal/>
    </border>
    <border>
      <left/>
      <right/>
      <top style="medium">
        <color indexed="36"/>
      </top>
      <bottom style="medium">
        <color indexed="64"/>
      </bottom>
      <diagonal/>
    </border>
    <border>
      <left/>
      <right style="medium">
        <color indexed="64"/>
      </right>
      <top style="medium">
        <color indexed="3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9">
    <xf numFmtId="0" fontId="0" fillId="0" borderId="0"/>
    <xf numFmtId="0" fontId="11" fillId="0" borderId="0"/>
    <xf numFmtId="0" fontId="11" fillId="0" borderId="0" applyProtection="0"/>
    <xf numFmtId="2" fontId="11" fillId="0" borderId="0" applyProtection="0"/>
    <xf numFmtId="0" fontId="6" fillId="0" borderId="0" applyProtection="0"/>
    <xf numFmtId="0" fontId="5" fillId="0" borderId="0" applyProtection="0"/>
    <xf numFmtId="0" fontId="30" fillId="0" borderId="0"/>
    <xf numFmtId="0" fontId="30" fillId="0" borderId="0"/>
    <xf numFmtId="0" fontId="11" fillId="0" borderId="93" applyProtection="0"/>
  </cellStyleXfs>
  <cellXfs count="4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1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8" fillId="0" borderId="0" xfId="0" applyFont="1" applyAlignment="1"/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11" fillId="0" borderId="0" xfId="1" applyBorder="1"/>
    <xf numFmtId="0" fontId="11" fillId="0" borderId="57" xfId="1" applyBorder="1"/>
    <xf numFmtId="0" fontId="11" fillId="0" borderId="8" xfId="1" applyBorder="1"/>
    <xf numFmtId="0" fontId="2" fillId="0" borderId="77" xfId="1" applyFont="1" applyBorder="1"/>
    <xf numFmtId="0" fontId="2" fillId="0" borderId="3" xfId="1" applyFont="1" applyBorder="1"/>
    <xf numFmtId="0" fontId="3" fillId="6" borderId="0" xfId="1" applyFont="1" applyFill="1" applyBorder="1" applyAlignment="1">
      <alignment horizontal="right" vertical="center"/>
    </xf>
    <xf numFmtId="0" fontId="5" fillId="0" borderId="0" xfId="1" applyFont="1"/>
    <xf numFmtId="0" fontId="5" fillId="0" borderId="0" xfId="1" applyFont="1" applyBorder="1"/>
    <xf numFmtId="0" fontId="5" fillId="0" borderId="77" xfId="1" applyFont="1" applyBorder="1"/>
    <xf numFmtId="0" fontId="5" fillId="0" borderId="3" xfId="1" applyFont="1" applyBorder="1"/>
    <xf numFmtId="0" fontId="5" fillId="6" borderId="0" xfId="1" applyFont="1" applyFill="1" applyBorder="1"/>
    <xf numFmtId="0" fontId="5" fillId="6" borderId="3" xfId="1" applyFont="1" applyFill="1" applyBorder="1"/>
    <xf numFmtId="0" fontId="5" fillId="6" borderId="0" xfId="1" applyFont="1" applyFill="1"/>
    <xf numFmtId="0" fontId="5" fillId="6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Continuous"/>
    </xf>
    <xf numFmtId="0" fontId="2" fillId="0" borderId="77" xfId="1" applyFont="1" applyBorder="1" applyAlignment="1">
      <alignment horizontal="centerContinuous"/>
    </xf>
    <xf numFmtId="0" fontId="15" fillId="0" borderId="0" xfId="1" applyFont="1" applyBorder="1" applyAlignment="1"/>
    <xf numFmtId="0" fontId="15" fillId="0" borderId="77" xfId="1" applyFont="1" applyBorder="1" applyAlignment="1"/>
    <xf numFmtId="0" fontId="3" fillId="0" borderId="0" xfId="1" applyFont="1" applyBorder="1" applyAlignment="1">
      <alignment horizontal="centerContinuous"/>
    </xf>
    <xf numFmtId="0" fontId="16" fillId="0" borderId="0" xfId="1" applyFont="1" applyBorder="1" applyAlignment="1">
      <alignment vertical="center"/>
    </xf>
    <xf numFmtId="0" fontId="2" fillId="0" borderId="56" xfId="1" applyFont="1" applyBorder="1"/>
    <xf numFmtId="0" fontId="2" fillId="0" borderId="2" xfId="1" applyFont="1" applyBorder="1"/>
    <xf numFmtId="0" fontId="2" fillId="0" borderId="1" xfId="1" applyFont="1" applyBorder="1"/>
    <xf numFmtId="0" fontId="17" fillId="0" borderId="0" xfId="0" applyFont="1"/>
    <xf numFmtId="0" fontId="5" fillId="0" borderId="4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4" fillId="6" borderId="77" xfId="1" applyFont="1" applyFill="1" applyBorder="1" applyAlignment="1">
      <alignment vertical="center" wrapText="1"/>
    </xf>
    <xf numFmtId="0" fontId="3" fillId="6" borderId="77" xfId="1" applyFont="1" applyFill="1" applyBorder="1" applyAlignment="1">
      <alignment horizontal="right" vertical="center"/>
    </xf>
    <xf numFmtId="0" fontId="18" fillId="9" borderId="0" xfId="0" applyFont="1" applyFill="1"/>
    <xf numFmtId="0" fontId="19" fillId="6" borderId="9" xfId="1" applyFont="1" applyFill="1" applyBorder="1" applyAlignment="1">
      <alignment horizontal="center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88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9" fillId="6" borderId="10" xfId="1" applyFont="1" applyFill="1" applyBorder="1" applyAlignment="1">
      <alignment horizontal="left" vertical="center"/>
    </xf>
    <xf numFmtId="0" fontId="21" fillId="6" borderId="10" xfId="1" applyFont="1" applyFill="1" applyBorder="1" applyAlignment="1">
      <alignment horizontal="center" vertical="center"/>
    </xf>
    <xf numFmtId="0" fontId="22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47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23" fillId="0" borderId="0" xfId="1" applyFont="1" applyBorder="1"/>
    <xf numFmtId="0" fontId="19" fillId="0" borderId="8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1" fillId="6" borderId="0" xfId="1" applyFont="1" applyFill="1" applyBorder="1" applyAlignment="1">
      <alignment horizontal="right" vertical="center"/>
    </xf>
    <xf numFmtId="0" fontId="24" fillId="0" borderId="60" xfId="1" applyFont="1" applyBorder="1" applyAlignment="1"/>
    <xf numFmtId="0" fontId="24" fillId="0" borderId="0" xfId="1" applyFont="1" applyBorder="1"/>
    <xf numFmtId="0" fontId="24" fillId="0" borderId="7" xfId="1" applyFont="1" applyBorder="1"/>
    <xf numFmtId="0" fontId="22" fillId="0" borderId="7" xfId="1" applyFont="1" applyBorder="1"/>
    <xf numFmtId="0" fontId="24" fillId="0" borderId="61" xfId="1" applyFont="1" applyBorder="1" applyAlignment="1"/>
    <xf numFmtId="0" fontId="24" fillId="0" borderId="25" xfId="1" applyFont="1" applyBorder="1"/>
    <xf numFmtId="0" fontId="22" fillId="0" borderId="25" xfId="1" applyFont="1" applyBorder="1"/>
    <xf numFmtId="0" fontId="24" fillId="0" borderId="63" xfId="1" applyFont="1" applyBorder="1" applyAlignment="1"/>
    <xf numFmtId="0" fontId="25" fillId="0" borderId="0" xfId="1" applyFont="1" applyBorder="1"/>
    <xf numFmtId="0" fontId="24" fillId="0" borderId="64" xfId="1" applyFont="1" applyBorder="1" applyAlignment="1"/>
    <xf numFmtId="0" fontId="24" fillId="0" borderId="0" xfId="1" applyFont="1" applyBorder="1" applyAlignment="1">
      <alignment horizontal="right"/>
    </xf>
    <xf numFmtId="0" fontId="25" fillId="0" borderId="25" xfId="1" applyFont="1" applyBorder="1"/>
    <xf numFmtId="0" fontId="26" fillId="0" borderId="4" xfId="1" applyFont="1" applyBorder="1"/>
    <xf numFmtId="0" fontId="22" fillId="0" borderId="4" xfId="1" applyFont="1" applyBorder="1"/>
    <xf numFmtId="0" fontId="23" fillId="0" borderId="4" xfId="1" applyFont="1" applyBorder="1" applyAlignment="1">
      <alignment vertical="center" wrapText="1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Continuous"/>
    </xf>
    <xf numFmtId="0" fontId="24" fillId="0" borderId="4" xfId="1" applyFont="1" applyBorder="1" applyAlignment="1">
      <alignment horizontal="left"/>
    </xf>
    <xf numFmtId="0" fontId="24" fillId="0" borderId="0" xfId="1" applyFont="1" applyBorder="1" applyAlignment="1"/>
    <xf numFmtId="0" fontId="24" fillId="0" borderId="4" xfId="1" applyFont="1" applyBorder="1"/>
    <xf numFmtId="0" fontId="24" fillId="0" borderId="13" xfId="1" applyFont="1" applyBorder="1" applyAlignment="1">
      <alignment horizontal="center" vertical="center" wrapText="1"/>
    </xf>
    <xf numFmtId="0" fontId="24" fillId="0" borderId="4" xfId="1" applyFont="1" applyBorder="1" applyAlignment="1"/>
    <xf numFmtId="0" fontId="24" fillId="0" borderId="13" xfId="1" applyFont="1" applyBorder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8" borderId="9" xfId="1" applyFont="1" applyFill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8" borderId="34" xfId="1" applyFont="1" applyFill="1" applyBorder="1" applyAlignment="1">
      <alignment horizontal="center" vertical="center"/>
    </xf>
    <xf numFmtId="0" fontId="28" fillId="8" borderId="35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28" fillId="8" borderId="84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8" fillId="8" borderId="18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6" borderId="31" xfId="1" applyFont="1" applyFill="1" applyBorder="1" applyAlignment="1">
      <alignment horizontal="center" vertical="center"/>
    </xf>
    <xf numFmtId="0" fontId="28" fillId="6" borderId="34" xfId="1" applyFont="1" applyFill="1" applyBorder="1" applyAlignment="1">
      <alignment horizontal="center" vertical="center"/>
    </xf>
    <xf numFmtId="0" fontId="28" fillId="6" borderId="35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28" fillId="0" borderId="88" xfId="1" applyFont="1" applyFill="1" applyBorder="1" applyAlignment="1">
      <alignment horizontal="center" vertical="center"/>
    </xf>
    <xf numFmtId="0" fontId="28" fillId="6" borderId="88" xfId="1" applyFont="1" applyFill="1" applyBorder="1" applyAlignment="1">
      <alignment horizontal="center" vertical="center"/>
    </xf>
    <xf numFmtId="0" fontId="28" fillId="8" borderId="88" xfId="1" applyFont="1" applyFill="1" applyBorder="1" applyAlignment="1">
      <alignment horizontal="center" vertical="center"/>
    </xf>
    <xf numFmtId="0" fontId="28" fillId="8" borderId="89" xfId="1" applyFont="1" applyFill="1" applyBorder="1" applyAlignment="1">
      <alignment horizontal="center" vertical="center"/>
    </xf>
    <xf numFmtId="0" fontId="28" fillId="6" borderId="78" xfId="1" applyFont="1" applyFill="1" applyBorder="1" applyAlignment="1">
      <alignment horizontal="center" vertical="center"/>
    </xf>
    <xf numFmtId="0" fontId="28" fillId="6" borderId="18" xfId="1" applyFont="1" applyFill="1" applyBorder="1" applyAlignment="1">
      <alignment horizontal="center" vertical="center"/>
    </xf>
    <xf numFmtId="0" fontId="28" fillId="6" borderId="10" xfId="1" applyFont="1" applyFill="1" applyBorder="1" applyAlignment="1">
      <alignment horizontal="center" vertical="center"/>
    </xf>
    <xf numFmtId="0" fontId="28" fillId="8" borderId="10" xfId="1" applyFont="1" applyFill="1" applyBorder="1" applyAlignment="1">
      <alignment horizontal="center" vertical="center"/>
    </xf>
    <xf numFmtId="0" fontId="28" fillId="6" borderId="20" xfId="1" applyFont="1" applyFill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/>
    </xf>
    <xf numFmtId="0" fontId="28" fillId="7" borderId="34" xfId="1" applyFont="1" applyFill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10" borderId="23" xfId="1" applyFont="1" applyFill="1" applyBorder="1" applyAlignment="1">
      <alignment horizontal="center" vertical="center"/>
    </xf>
    <xf numFmtId="0" fontId="28" fillId="10" borderId="81" xfId="1" applyFont="1" applyFill="1" applyBorder="1" applyAlignment="1">
      <alignment horizontal="center" vertical="center"/>
    </xf>
    <xf numFmtId="0" fontId="28" fillId="10" borderId="10" xfId="1" applyFont="1" applyFill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Continuous" vertical="center"/>
    </xf>
    <xf numFmtId="0" fontId="35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right" vertical="center" inden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right" vertical="center"/>
    </xf>
    <xf numFmtId="0" fontId="22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right" vertical="center"/>
    </xf>
    <xf numFmtId="0" fontId="36" fillId="0" borderId="0" xfId="6" applyFont="1" applyFill="1" applyBorder="1" applyAlignment="1">
      <alignment horizontal="right" vertical="center"/>
    </xf>
    <xf numFmtId="0" fontId="37" fillId="0" borderId="0" xfId="6" applyFont="1" applyBorder="1" applyAlignment="1">
      <alignment horizontal="center" vertical="center"/>
    </xf>
    <xf numFmtId="0" fontId="22" fillId="0" borderId="0" xfId="6" applyFont="1" applyFill="1" applyBorder="1" applyAlignment="1">
      <alignment vertical="center" wrapText="1"/>
    </xf>
    <xf numFmtId="0" fontId="22" fillId="6" borderId="0" xfId="6" applyFont="1" applyFill="1" applyBorder="1" applyAlignment="1">
      <alignment vertical="center"/>
    </xf>
    <xf numFmtId="0" fontId="22" fillId="0" borderId="0" xfId="6" applyFont="1" applyBorder="1" applyAlignment="1">
      <alignment horizontal="left" vertical="center" indent="4"/>
    </xf>
    <xf numFmtId="0" fontId="22" fillId="0" borderId="90" xfId="6" applyFont="1" applyBorder="1" applyAlignment="1">
      <alignment vertical="center"/>
    </xf>
    <xf numFmtId="0" fontId="22" fillId="0" borderId="91" xfId="6" applyFont="1" applyBorder="1" applyAlignment="1">
      <alignment vertical="center"/>
    </xf>
    <xf numFmtId="0" fontId="38" fillId="0" borderId="92" xfId="6" applyFont="1" applyBorder="1" applyAlignment="1">
      <alignment vertical="center"/>
    </xf>
    <xf numFmtId="0" fontId="22" fillId="0" borderId="92" xfId="6" applyFont="1" applyBorder="1" applyAlignment="1">
      <alignment vertical="center"/>
    </xf>
    <xf numFmtId="0" fontId="36" fillId="0" borderId="0" xfId="7" applyFont="1" applyBorder="1" applyAlignment="1">
      <alignment horizontal="center" vertical="center"/>
    </xf>
    <xf numFmtId="0" fontId="3" fillId="0" borderId="3" xfId="1" applyFont="1" applyBorder="1"/>
    <xf numFmtId="0" fontId="22" fillId="12" borderId="0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 wrapText="1"/>
    </xf>
    <xf numFmtId="0" fontId="22" fillId="0" borderId="13" xfId="6" applyFont="1" applyFill="1" applyBorder="1" applyAlignment="1">
      <alignment horizontal="center" vertical="center"/>
    </xf>
    <xf numFmtId="3" fontId="41" fillId="12" borderId="13" xfId="6" applyNumberFormat="1" applyFont="1" applyFill="1" applyBorder="1" applyAlignment="1">
      <alignment horizontal="center" vertical="center"/>
    </xf>
    <xf numFmtId="3" fontId="41" fillId="0" borderId="13" xfId="6" applyNumberFormat="1" applyFont="1" applyBorder="1" applyAlignment="1">
      <alignment horizontal="center" vertical="center"/>
    </xf>
    <xf numFmtId="3" fontId="41" fillId="8" borderId="13" xfId="6" applyNumberFormat="1" applyFont="1" applyFill="1" applyBorder="1" applyAlignment="1">
      <alignment horizontal="center" vertical="center"/>
    </xf>
    <xf numFmtId="3" fontId="42" fillId="12" borderId="13" xfId="6" applyNumberFormat="1" applyFont="1" applyFill="1" applyBorder="1" applyAlignment="1">
      <alignment horizontal="center" vertical="center"/>
    </xf>
    <xf numFmtId="3" fontId="42" fillId="6" borderId="13" xfId="6" quotePrefix="1" applyNumberFormat="1" applyFont="1" applyFill="1" applyBorder="1" applyAlignment="1">
      <alignment horizontal="center" vertical="center"/>
    </xf>
    <xf numFmtId="3" fontId="42" fillId="6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/>
    </xf>
    <xf numFmtId="0" fontId="41" fillId="0" borderId="13" xfId="6" applyFont="1" applyFill="1" applyBorder="1" applyAlignment="1">
      <alignment horizontal="left" vertical="center" wrapText="1" indent="1"/>
    </xf>
    <xf numFmtId="0" fontId="41" fillId="14" borderId="13" xfId="6" applyFont="1" applyFill="1" applyBorder="1" applyAlignment="1">
      <alignment horizontal="center" vertical="center"/>
    </xf>
    <xf numFmtId="0" fontId="41" fillId="14" borderId="13" xfId="6" applyFont="1" applyFill="1" applyBorder="1" applyAlignment="1">
      <alignment horizontal="center" vertical="center" wrapText="1"/>
    </xf>
    <xf numFmtId="3" fontId="42" fillId="0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 wrapText="1"/>
    </xf>
    <xf numFmtId="3" fontId="43" fillId="0" borderId="13" xfId="6" applyNumberFormat="1" applyFont="1" applyBorder="1" applyAlignment="1">
      <alignment horizontal="left" vertical="center" indent="1"/>
    </xf>
    <xf numFmtId="3" fontId="43" fillId="0" borderId="13" xfId="6" applyNumberFormat="1" applyFont="1" applyFill="1" applyBorder="1" applyAlignment="1">
      <alignment vertical="center"/>
    </xf>
    <xf numFmtId="0" fontId="22" fillId="13" borderId="13" xfId="6" applyFont="1" applyFill="1" applyBorder="1" applyAlignment="1">
      <alignment horizontal="center" vertical="center"/>
    </xf>
    <xf numFmtId="3" fontId="22" fillId="0" borderId="13" xfId="6" applyNumberFormat="1" applyFont="1" applyBorder="1" applyAlignment="1">
      <alignment vertical="center"/>
    </xf>
    <xf numFmtId="0" fontId="22" fillId="0" borderId="94" xfId="6" applyFont="1" applyBorder="1" applyAlignment="1">
      <alignment vertical="center"/>
    </xf>
    <xf numFmtId="0" fontId="22" fillId="0" borderId="95" xfId="6" applyFont="1" applyBorder="1" applyAlignment="1">
      <alignment vertical="center"/>
    </xf>
    <xf numFmtId="0" fontId="22" fillId="0" borderId="96" xfId="6" applyFont="1" applyBorder="1" applyAlignment="1">
      <alignment vertical="center"/>
    </xf>
    <xf numFmtId="0" fontId="22" fillId="0" borderId="97" xfId="6" applyFont="1" applyBorder="1" applyAlignment="1">
      <alignment vertical="center"/>
    </xf>
    <xf numFmtId="0" fontId="22" fillId="0" borderId="98" xfId="6" applyFont="1" applyBorder="1" applyAlignment="1">
      <alignment vertical="center"/>
    </xf>
    <xf numFmtId="0" fontId="36" fillId="0" borderId="98" xfId="6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7" xfId="6" applyFont="1" applyBorder="1" applyAlignment="1">
      <alignment horizontal="center" vertical="center"/>
    </xf>
    <xf numFmtId="0" fontId="22" fillId="0" borderId="98" xfId="6" applyFont="1" applyFill="1" applyBorder="1" applyAlignment="1">
      <alignment vertical="center"/>
    </xf>
    <xf numFmtId="0" fontId="22" fillId="0" borderId="97" xfId="6" applyFont="1" applyFill="1" applyBorder="1" applyAlignment="1">
      <alignment vertical="center"/>
    </xf>
    <xf numFmtId="0" fontId="22" fillId="0" borderId="99" xfId="6" applyFont="1" applyBorder="1" applyAlignment="1">
      <alignment vertical="center"/>
    </xf>
    <xf numFmtId="0" fontId="22" fillId="0" borderId="100" xfId="6" applyFont="1" applyBorder="1" applyAlignment="1">
      <alignment vertical="center"/>
    </xf>
    <xf numFmtId="0" fontId="22" fillId="0" borderId="101" xfId="6" applyFont="1" applyBorder="1" applyAlignment="1">
      <alignment vertical="center"/>
    </xf>
    <xf numFmtId="0" fontId="33" fillId="12" borderId="13" xfId="6" applyFont="1" applyFill="1" applyBorder="1" applyAlignment="1">
      <alignment horizontal="center" vertical="center"/>
    </xf>
    <xf numFmtId="3" fontId="43" fillId="0" borderId="13" xfId="6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Fill="1" applyBorder="1" applyAlignment="1" applyProtection="1">
      <alignment horizontal="center" vertical="center" wrapText="1"/>
      <protection hidden="1"/>
    </xf>
    <xf numFmtId="0" fontId="5" fillId="0" borderId="67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6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9" fillId="0" borderId="79" xfId="1" applyFont="1" applyBorder="1" applyAlignment="1">
      <alignment horizontal="center" vertical="center" textRotation="90" wrapText="1"/>
    </xf>
    <xf numFmtId="0" fontId="19" fillId="0" borderId="76" xfId="1" applyFont="1" applyBorder="1" applyAlignment="1">
      <alignment horizontal="center" vertical="center" textRotation="90" wrapText="1"/>
    </xf>
    <xf numFmtId="0" fontId="19" fillId="0" borderId="71" xfId="1" applyFont="1" applyBorder="1" applyAlignment="1">
      <alignment horizontal="center" vertical="center" textRotation="90" wrapText="1"/>
    </xf>
    <xf numFmtId="0" fontId="19" fillId="0" borderId="72" xfId="1" applyFont="1" applyBorder="1" applyAlignment="1">
      <alignment horizontal="center" vertical="center" textRotation="90" wrapText="1"/>
    </xf>
    <xf numFmtId="0" fontId="19" fillId="0" borderId="8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 wrapText="1"/>
    </xf>
    <xf numFmtId="0" fontId="28" fillId="11" borderId="10" xfId="1" applyFont="1" applyFill="1" applyBorder="1" applyAlignment="1">
      <alignment horizontal="center" vertical="center" wrapText="1"/>
    </xf>
    <xf numFmtId="0" fontId="28" fillId="11" borderId="14" xfId="1" applyFont="1" applyFill="1" applyBorder="1" applyAlignment="1">
      <alignment horizontal="center" vertical="center" wrapText="1"/>
    </xf>
    <xf numFmtId="0" fontId="28" fillId="11" borderId="6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 wrapText="1"/>
    </xf>
    <xf numFmtId="0" fontId="28" fillId="11" borderId="15" xfId="1" applyFont="1" applyFill="1" applyBorder="1" applyAlignment="1">
      <alignment horizontal="center" vertical="center" wrapText="1"/>
    </xf>
    <xf numFmtId="0" fontId="28" fillId="11" borderId="8" xfId="1" applyFont="1" applyFill="1" applyBorder="1" applyAlignment="1">
      <alignment horizontal="center" vertical="center" wrapText="1"/>
    </xf>
    <xf numFmtId="0" fontId="28" fillId="11" borderId="19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 textRotation="90" wrapText="1"/>
    </xf>
    <xf numFmtId="0" fontId="19" fillId="0" borderId="86" xfId="1" applyFont="1" applyBorder="1" applyAlignment="1">
      <alignment horizontal="center" vertical="center" textRotation="90" wrapText="1"/>
    </xf>
    <xf numFmtId="0" fontId="19" fillId="0" borderId="13" xfId="1" applyFont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10" borderId="23" xfId="1" applyFont="1" applyFill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 vertical="center" wrapText="1"/>
      <protection hidden="1"/>
    </xf>
    <xf numFmtId="0" fontId="28" fillId="11" borderId="21" xfId="1" applyFont="1" applyFill="1" applyBorder="1" applyAlignment="1">
      <alignment horizontal="center" vertical="center" wrapText="1"/>
    </xf>
    <xf numFmtId="0" fontId="28" fillId="11" borderId="20" xfId="1" applyFont="1" applyFill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9" fillId="0" borderId="83" xfId="1" applyFont="1" applyBorder="1" applyAlignment="1">
      <alignment horizontal="center" vertical="center" wrapText="1"/>
    </xf>
    <xf numFmtId="0" fontId="19" fillId="0" borderId="7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42" fillId="12" borderId="13" xfId="6" applyFont="1" applyFill="1" applyBorder="1" applyAlignment="1">
      <alignment horizontal="left" vertical="center" wrapText="1" indent="1"/>
    </xf>
    <xf numFmtId="0" fontId="43" fillId="12" borderId="13" xfId="6" applyFont="1" applyFill="1" applyBorder="1" applyAlignment="1">
      <alignment horizontal="center" vertical="center" wrapText="1"/>
    </xf>
    <xf numFmtId="0" fontId="22" fillId="13" borderId="13" xfId="6" applyFont="1" applyFill="1" applyBorder="1" applyAlignment="1" applyProtection="1">
      <alignment horizontal="center" vertical="center" wrapText="1"/>
      <protection hidden="1"/>
    </xf>
    <xf numFmtId="0" fontId="41" fillId="0" borderId="13" xfId="6" applyFont="1" applyFill="1" applyBorder="1" applyAlignment="1">
      <alignment horizontal="center" vertical="center" wrapText="1"/>
    </xf>
    <xf numFmtId="0" fontId="41" fillId="13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/>
    </xf>
    <xf numFmtId="0" fontId="41" fillId="8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 wrapText="1"/>
    </xf>
    <xf numFmtId="0" fontId="41" fillId="0" borderId="13" xfId="6" applyFont="1" applyFill="1" applyBorder="1" applyAlignment="1">
      <alignment horizontal="center" vertical="center"/>
    </xf>
    <xf numFmtId="0" fontId="41" fillId="0" borderId="13" xfId="6" applyFont="1" applyFill="1" applyBorder="1" applyAlignment="1">
      <alignment horizontal="center" vertical="center" textRotation="90" wrapText="1"/>
    </xf>
    <xf numFmtId="0" fontId="31" fillId="0" borderId="97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31" fillId="0" borderId="98" xfId="6" applyFont="1" applyBorder="1" applyAlignment="1">
      <alignment horizontal="center" vertical="center"/>
    </xf>
    <xf numFmtId="0" fontId="32" fillId="0" borderId="97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98" xfId="6" applyFont="1" applyBorder="1" applyAlignment="1">
      <alignment horizontal="center" vertical="center"/>
    </xf>
    <xf numFmtId="0" fontId="34" fillId="12" borderId="97" xfId="6" applyFont="1" applyFill="1" applyBorder="1" applyAlignment="1">
      <alignment horizontal="center" vertical="center"/>
    </xf>
    <xf numFmtId="0" fontId="34" fillId="12" borderId="0" xfId="6" applyFont="1" applyFill="1" applyBorder="1" applyAlignment="1">
      <alignment horizontal="center" vertical="center"/>
    </xf>
    <xf numFmtId="0" fontId="34" fillId="12" borderId="98" xfId="6" applyFont="1" applyFill="1" applyBorder="1" applyAlignment="1">
      <alignment horizontal="center" vertical="center"/>
    </xf>
    <xf numFmtId="0" fontId="22" fillId="12" borderId="0" xfId="6" applyFont="1" applyFill="1" applyBorder="1" applyAlignment="1">
      <alignment horizontal="center" vertical="center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1"/>
    <cellStyle name="Normal 2 2" xfId="6"/>
    <cellStyle name="Normal 2 3" xfId="7"/>
    <cellStyle name="Total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</xdr:row>
      <xdr:rowOff>57150</xdr:rowOff>
    </xdr:from>
    <xdr:to>
      <xdr:col>2</xdr:col>
      <xdr:colOff>2152650</xdr:colOff>
      <xdr:row>5</xdr:row>
      <xdr:rowOff>133350</xdr:rowOff>
    </xdr:to>
    <xdr:pic>
      <xdr:nvPicPr>
        <xdr:cNvPr id="10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47650"/>
          <a:ext cx="20764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7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30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114300</xdr:rowOff>
    </xdr:from>
    <xdr:to>
      <xdr:col>2</xdr:col>
      <xdr:colOff>2152650</xdr:colOff>
      <xdr:row>6</xdr:row>
      <xdr:rowOff>28575</xdr:rowOff>
    </xdr:to>
    <xdr:pic>
      <xdr:nvPicPr>
        <xdr:cNvPr id="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304800"/>
          <a:ext cx="1952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85725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4"/>
  <sheetViews>
    <sheetView topLeftCell="E9" zoomScale="76" zoomScaleNormal="76" workbookViewId="0">
      <selection activeCell="M26" sqref="M26"/>
    </sheetView>
  </sheetViews>
  <sheetFormatPr baseColWidth="10" defaultRowHeight="15" x14ac:dyDescent="0.25"/>
  <cols>
    <col min="3" max="3" width="20.140625" customWidth="1"/>
    <col min="5" max="5" width="11.710937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"/>
      <c r="B2" s="4"/>
      <c r="C2" s="4"/>
      <c r="D2" s="369" t="s">
        <v>0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70" t="s">
        <v>1</v>
      </c>
      <c r="S2" s="370"/>
      <c r="T2" s="370"/>
    </row>
    <row r="3" spans="1:20" ht="23.25" x14ac:dyDescent="0.35">
      <c r="A3" s="3"/>
      <c r="B3" s="4"/>
      <c r="C3" s="5"/>
      <c r="D3" s="369" t="s">
        <v>2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4"/>
      <c r="S3" s="4"/>
      <c r="T3" s="4"/>
    </row>
    <row r="4" spans="1:20" ht="23.25" x14ac:dyDescent="0.35">
      <c r="A4" s="3"/>
      <c r="B4" s="4"/>
      <c r="C4" s="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4"/>
      <c r="S4" s="4"/>
      <c r="T4" s="4"/>
    </row>
    <row r="5" spans="1:20" ht="23.25" x14ac:dyDescent="0.35">
      <c r="A5" s="3"/>
      <c r="B5" s="4"/>
      <c r="C5" s="5"/>
      <c r="D5" s="369" t="s">
        <v>3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4"/>
      <c r="S5" s="4"/>
      <c r="T5" s="4"/>
    </row>
    <row r="6" spans="1:20" s="110" customFormat="1" ht="47.2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2"/>
      <c r="S6" s="103" t="s">
        <v>4</v>
      </c>
      <c r="T6" s="113" t="s">
        <v>160</v>
      </c>
    </row>
    <row r="7" spans="1:20" s="110" customFormat="1" ht="15.75" thickBot="1" x14ac:dyDescent="0.3">
      <c r="A7" s="102"/>
      <c r="B7" s="103"/>
      <c r="C7" s="104" t="s">
        <v>5</v>
      </c>
      <c r="D7" s="105" t="s">
        <v>161</v>
      </c>
      <c r="E7" s="106"/>
      <c r="F7" s="107"/>
      <c r="G7" s="107"/>
      <c r="H7" s="107"/>
      <c r="I7" s="108"/>
      <c r="J7" s="108"/>
      <c r="K7" s="108"/>
      <c r="L7" s="365" t="s">
        <v>111</v>
      </c>
      <c r="M7" s="365"/>
      <c r="N7" s="106"/>
      <c r="O7" s="107"/>
      <c r="P7" s="107"/>
      <c r="Q7" s="107"/>
      <c r="R7" s="103"/>
      <c r="S7" s="103" t="s">
        <v>6</v>
      </c>
      <c r="T7" s="109">
        <v>2017</v>
      </c>
    </row>
    <row r="8" spans="1:20" s="110" customFormat="1" x14ac:dyDescent="0.25">
      <c r="A8" s="102"/>
      <c r="B8" s="103"/>
      <c r="C8" s="104"/>
      <c r="D8" s="108"/>
      <c r="E8" s="111"/>
      <c r="F8" s="108"/>
      <c r="G8" s="108"/>
      <c r="H8" s="108"/>
      <c r="I8" s="108"/>
      <c r="J8" s="108"/>
      <c r="K8" s="108"/>
      <c r="L8" s="108"/>
      <c r="M8" s="108"/>
      <c r="N8" s="111"/>
      <c r="O8" s="108"/>
      <c r="P8" s="108"/>
      <c r="Q8" s="108"/>
      <c r="R8" s="103"/>
      <c r="S8" s="103"/>
      <c r="T8" s="103"/>
    </row>
    <row r="9" spans="1:20" s="110" customFormat="1" ht="15.75" thickBot="1" x14ac:dyDescent="0.3">
      <c r="A9" s="102"/>
      <c r="B9" s="103"/>
      <c r="C9" s="104" t="s">
        <v>7</v>
      </c>
      <c r="D9" s="107"/>
      <c r="E9" s="106" t="s">
        <v>162</v>
      </c>
      <c r="F9" s="107"/>
      <c r="G9" s="107"/>
      <c r="H9" s="107"/>
      <c r="I9" s="108"/>
      <c r="J9" s="108"/>
      <c r="K9" s="365" t="s">
        <v>8</v>
      </c>
      <c r="L9" s="365"/>
      <c r="M9" s="365"/>
      <c r="N9" s="106"/>
      <c r="O9" s="107"/>
      <c r="P9" s="107"/>
      <c r="Q9" s="107"/>
      <c r="R9" s="103"/>
      <c r="S9" s="103"/>
      <c r="T9" s="103"/>
    </row>
    <row r="10" spans="1:20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x14ac:dyDescent="0.25">
      <c r="A11" s="7"/>
      <c r="B11" s="362" t="s">
        <v>9</v>
      </c>
      <c r="C11" s="27" t="s">
        <v>10</v>
      </c>
      <c r="D11" s="26"/>
      <c r="E11" s="356" t="s">
        <v>11</v>
      </c>
      <c r="F11" s="357"/>
      <c r="G11" s="366" t="s">
        <v>12</v>
      </c>
      <c r="H11" s="367"/>
      <c r="I11" s="367"/>
      <c r="J11" s="368"/>
      <c r="K11" s="366" t="s">
        <v>13</v>
      </c>
      <c r="L11" s="367"/>
      <c r="M11" s="367"/>
      <c r="N11" s="368"/>
      <c r="O11" s="340" t="s">
        <v>14</v>
      </c>
      <c r="P11" s="340" t="s">
        <v>15</v>
      </c>
      <c r="Q11" s="340" t="s">
        <v>16</v>
      </c>
      <c r="R11" s="371" t="s">
        <v>17</v>
      </c>
      <c r="S11" s="372"/>
      <c r="T11" s="373"/>
    </row>
    <row r="12" spans="1:20" ht="15.75" x14ac:dyDescent="0.25">
      <c r="A12" s="7"/>
      <c r="B12" s="363"/>
      <c r="C12" s="28"/>
      <c r="D12" s="29" t="s">
        <v>18</v>
      </c>
      <c r="E12" s="358"/>
      <c r="F12" s="359"/>
      <c r="G12" s="377" t="s">
        <v>19</v>
      </c>
      <c r="H12" s="378"/>
      <c r="I12" s="379" t="s">
        <v>20</v>
      </c>
      <c r="J12" s="380"/>
      <c r="K12" s="382" t="s">
        <v>21</v>
      </c>
      <c r="L12" s="382"/>
      <c r="M12" s="382"/>
      <c r="N12" s="382"/>
      <c r="O12" s="341"/>
      <c r="P12" s="383"/>
      <c r="Q12" s="341"/>
      <c r="R12" s="374"/>
      <c r="S12" s="375"/>
      <c r="T12" s="376"/>
    </row>
    <row r="13" spans="1:20" ht="47.25" x14ac:dyDescent="0.25">
      <c r="A13" s="7"/>
      <c r="B13" s="363"/>
      <c r="C13" s="28" t="s">
        <v>22</v>
      </c>
      <c r="D13" s="8"/>
      <c r="E13" s="360"/>
      <c r="F13" s="361"/>
      <c r="G13" s="377" t="s">
        <v>23</v>
      </c>
      <c r="H13" s="378"/>
      <c r="I13" s="374"/>
      <c r="J13" s="381"/>
      <c r="K13" s="382" t="s">
        <v>24</v>
      </c>
      <c r="L13" s="382"/>
      <c r="M13" s="382" t="s">
        <v>25</v>
      </c>
      <c r="N13" s="382"/>
      <c r="O13" s="342"/>
      <c r="P13" s="384"/>
      <c r="Q13" s="342"/>
      <c r="R13" s="30" t="s">
        <v>26</v>
      </c>
      <c r="S13" s="30" t="s">
        <v>27</v>
      </c>
      <c r="T13" s="31" t="s">
        <v>28</v>
      </c>
    </row>
    <row r="14" spans="1:20" ht="16.5" thickBot="1" x14ac:dyDescent="0.3">
      <c r="A14" s="7"/>
      <c r="B14" s="364"/>
      <c r="C14" s="32" t="s">
        <v>29</v>
      </c>
      <c r="D14" s="33" t="s">
        <v>30</v>
      </c>
      <c r="E14" s="33" t="s">
        <v>30</v>
      </c>
      <c r="F14" s="33" t="s">
        <v>31</v>
      </c>
      <c r="G14" s="33" t="s">
        <v>30</v>
      </c>
      <c r="H14" s="33" t="s">
        <v>31</v>
      </c>
      <c r="I14" s="33" t="s">
        <v>30</v>
      </c>
      <c r="J14" s="33" t="s">
        <v>31</v>
      </c>
      <c r="K14" s="33" t="s">
        <v>30</v>
      </c>
      <c r="L14" s="33" t="s">
        <v>31</v>
      </c>
      <c r="M14" s="33" t="s">
        <v>30</v>
      </c>
      <c r="N14" s="33" t="s">
        <v>31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4" t="s">
        <v>32</v>
      </c>
    </row>
    <row r="15" spans="1:20" ht="21" thickBot="1" x14ac:dyDescent="0.3">
      <c r="A15" s="7"/>
      <c r="B15" s="351" t="s">
        <v>18</v>
      </c>
      <c r="C15" s="352"/>
      <c r="D15" s="9">
        <f>SUM(D16:D17)</f>
        <v>3940</v>
      </c>
      <c r="E15" s="9">
        <f>SUM(E16:E17)</f>
        <v>81</v>
      </c>
      <c r="F15" s="9">
        <f t="shared" ref="F15:T15" si="0">SUM(F16:F17)</f>
        <v>30</v>
      </c>
      <c r="G15" s="9">
        <f t="shared" si="0"/>
        <v>703</v>
      </c>
      <c r="H15" s="9">
        <f t="shared" si="0"/>
        <v>2374</v>
      </c>
      <c r="I15" s="9">
        <f t="shared" si="0"/>
        <v>1696</v>
      </c>
      <c r="J15" s="9">
        <f t="shared" si="0"/>
        <v>1696</v>
      </c>
      <c r="K15" s="9">
        <f t="shared" si="0"/>
        <v>1400</v>
      </c>
      <c r="L15" s="9">
        <f t="shared" si="0"/>
        <v>32380</v>
      </c>
      <c r="M15" s="10">
        <f t="shared" si="0"/>
        <v>9</v>
      </c>
      <c r="N15" s="10">
        <f t="shared" si="0"/>
        <v>110</v>
      </c>
      <c r="O15" s="9">
        <f t="shared" si="0"/>
        <v>9</v>
      </c>
      <c r="P15" s="9">
        <f t="shared" si="0"/>
        <v>2</v>
      </c>
      <c r="Q15" s="9">
        <f t="shared" si="0"/>
        <v>23</v>
      </c>
      <c r="R15" s="9">
        <f t="shared" si="0"/>
        <v>0</v>
      </c>
      <c r="S15" s="9">
        <f t="shared" si="0"/>
        <v>10</v>
      </c>
      <c r="T15" s="9">
        <f t="shared" si="0"/>
        <v>7</v>
      </c>
    </row>
    <row r="16" spans="1:20" ht="20.25" x14ac:dyDescent="0.25">
      <c r="A16" s="7"/>
      <c r="B16" s="353" t="s">
        <v>18</v>
      </c>
      <c r="C16" s="19" t="s">
        <v>33</v>
      </c>
      <c r="D16" s="68">
        <f>SUM(E16,G16,I16,K16,M16,O16,P16,Q16,R16,S16,T16,)</f>
        <v>927</v>
      </c>
      <c r="E16" s="68">
        <f t="shared" ref="E16:T16" si="1">SUM(E18,E20,E22,E24)</f>
        <v>27</v>
      </c>
      <c r="F16" s="68">
        <f t="shared" si="1"/>
        <v>27</v>
      </c>
      <c r="G16" s="68">
        <f t="shared" si="1"/>
        <v>146</v>
      </c>
      <c r="H16" s="68">
        <f t="shared" si="1"/>
        <v>146</v>
      </c>
      <c r="I16" s="68">
        <f t="shared" si="1"/>
        <v>234</v>
      </c>
      <c r="J16" s="68">
        <f t="shared" si="1"/>
        <v>234</v>
      </c>
      <c r="K16" s="68">
        <f t="shared" si="1"/>
        <v>481</v>
      </c>
      <c r="L16" s="68">
        <f t="shared" si="1"/>
        <v>4810</v>
      </c>
      <c r="M16" s="69">
        <f t="shared" si="1"/>
        <v>8</v>
      </c>
      <c r="N16" s="69">
        <f t="shared" si="1"/>
        <v>80</v>
      </c>
      <c r="O16" s="69">
        <f t="shared" si="1"/>
        <v>0</v>
      </c>
      <c r="P16" s="69">
        <f t="shared" si="1"/>
        <v>1</v>
      </c>
      <c r="Q16" s="68">
        <f t="shared" si="1"/>
        <v>19</v>
      </c>
      <c r="R16" s="68">
        <f t="shared" si="1"/>
        <v>0</v>
      </c>
      <c r="S16" s="68">
        <f t="shared" si="1"/>
        <v>4</v>
      </c>
      <c r="T16" s="68">
        <f t="shared" si="1"/>
        <v>7</v>
      </c>
    </row>
    <row r="17" spans="1:20" ht="21" thickBot="1" x14ac:dyDescent="0.3">
      <c r="A17" s="7"/>
      <c r="B17" s="354"/>
      <c r="C17" s="20" t="s">
        <v>34</v>
      </c>
      <c r="D17" s="70">
        <f t="shared" ref="D17:D27" si="2">SUM(E17,G17,I17,K17,M17,O17,P17,Q17,R17,S17,T17,)</f>
        <v>3013</v>
      </c>
      <c r="E17" s="71">
        <f>SUM(E19,E21,E23,E25)</f>
        <v>54</v>
      </c>
      <c r="F17" s="71">
        <f t="shared" ref="F17:T17" si="3">SUM(F19,F21,F23,F25)</f>
        <v>3</v>
      </c>
      <c r="G17" s="71">
        <f t="shared" si="3"/>
        <v>557</v>
      </c>
      <c r="H17" s="71">
        <f t="shared" si="3"/>
        <v>2228</v>
      </c>
      <c r="I17" s="71">
        <f t="shared" si="3"/>
        <v>1462</v>
      </c>
      <c r="J17" s="71">
        <f t="shared" si="3"/>
        <v>1462</v>
      </c>
      <c r="K17" s="71">
        <f t="shared" si="3"/>
        <v>919</v>
      </c>
      <c r="L17" s="71">
        <f t="shared" si="3"/>
        <v>27570</v>
      </c>
      <c r="M17" s="72">
        <f t="shared" si="3"/>
        <v>1</v>
      </c>
      <c r="N17" s="72">
        <f t="shared" si="3"/>
        <v>30</v>
      </c>
      <c r="O17" s="71">
        <f t="shared" si="3"/>
        <v>9</v>
      </c>
      <c r="P17" s="71">
        <f t="shared" si="3"/>
        <v>1</v>
      </c>
      <c r="Q17" s="71">
        <f t="shared" si="3"/>
        <v>4</v>
      </c>
      <c r="R17" s="71">
        <f t="shared" si="3"/>
        <v>0</v>
      </c>
      <c r="S17" s="71">
        <f t="shared" si="3"/>
        <v>6</v>
      </c>
      <c r="T17" s="71">
        <f t="shared" si="3"/>
        <v>0</v>
      </c>
    </row>
    <row r="18" spans="1:20" ht="20.25" x14ac:dyDescent="0.25">
      <c r="A18" s="7"/>
      <c r="B18" s="355" t="s">
        <v>35</v>
      </c>
      <c r="C18" s="21" t="s">
        <v>33</v>
      </c>
      <c r="D18" s="73">
        <f t="shared" si="2"/>
        <v>27</v>
      </c>
      <c r="E18" s="73">
        <v>1</v>
      </c>
      <c r="F18" s="73">
        <v>1</v>
      </c>
      <c r="G18" s="73">
        <v>2</v>
      </c>
      <c r="H18" s="73">
        <v>2</v>
      </c>
      <c r="I18" s="73">
        <v>9</v>
      </c>
      <c r="J18" s="73">
        <v>9</v>
      </c>
      <c r="K18" s="74">
        <v>15</v>
      </c>
      <c r="L18" s="74">
        <v>150</v>
      </c>
      <c r="M18" s="75">
        <v>0</v>
      </c>
      <c r="N18" s="75">
        <v>0</v>
      </c>
      <c r="O18" s="73">
        <v>0</v>
      </c>
      <c r="P18" s="73">
        <v>0</v>
      </c>
      <c r="Q18" s="76">
        <v>0</v>
      </c>
      <c r="R18" s="77">
        <v>0</v>
      </c>
      <c r="S18" s="77">
        <v>0</v>
      </c>
      <c r="T18" s="78">
        <v>0</v>
      </c>
    </row>
    <row r="19" spans="1:20" ht="20.25" x14ac:dyDescent="0.25">
      <c r="A19" s="7"/>
      <c r="B19" s="343"/>
      <c r="C19" s="22" t="s">
        <v>34</v>
      </c>
      <c r="D19" s="79">
        <f t="shared" si="2"/>
        <v>34</v>
      </c>
      <c r="E19" s="79">
        <v>1</v>
      </c>
      <c r="F19" s="79">
        <v>1</v>
      </c>
      <c r="G19" s="79">
        <v>5</v>
      </c>
      <c r="H19" s="79">
        <v>20</v>
      </c>
      <c r="I19" s="79">
        <v>21</v>
      </c>
      <c r="J19" s="79">
        <v>21</v>
      </c>
      <c r="K19" s="80">
        <v>7</v>
      </c>
      <c r="L19" s="80">
        <v>210</v>
      </c>
      <c r="M19" s="81">
        <v>0</v>
      </c>
      <c r="N19" s="81">
        <v>0</v>
      </c>
      <c r="O19" s="80">
        <v>0</v>
      </c>
      <c r="P19" s="80">
        <v>0</v>
      </c>
      <c r="Q19" s="82">
        <v>0</v>
      </c>
      <c r="R19" s="80">
        <v>0</v>
      </c>
      <c r="S19" s="80">
        <v>0</v>
      </c>
      <c r="T19" s="83">
        <v>0</v>
      </c>
    </row>
    <row r="20" spans="1:20" ht="20.25" x14ac:dyDescent="0.25">
      <c r="A20" s="7"/>
      <c r="B20" s="343" t="s">
        <v>36</v>
      </c>
      <c r="C20" s="22" t="s">
        <v>33</v>
      </c>
      <c r="D20" s="79">
        <f t="shared" si="2"/>
        <v>492</v>
      </c>
      <c r="E20" s="84">
        <v>13</v>
      </c>
      <c r="F20" s="84">
        <v>13</v>
      </c>
      <c r="G20" s="84">
        <v>85</v>
      </c>
      <c r="H20" s="84">
        <v>85</v>
      </c>
      <c r="I20" s="84">
        <v>153</v>
      </c>
      <c r="J20" s="84">
        <v>153</v>
      </c>
      <c r="K20" s="85">
        <v>218</v>
      </c>
      <c r="L20" s="85">
        <v>2180</v>
      </c>
      <c r="M20" s="86">
        <v>1</v>
      </c>
      <c r="N20" s="86">
        <v>10</v>
      </c>
      <c r="O20" s="85">
        <v>0</v>
      </c>
      <c r="P20" s="85">
        <v>0</v>
      </c>
      <c r="Q20" s="87">
        <v>13</v>
      </c>
      <c r="R20" s="85">
        <v>0</v>
      </c>
      <c r="S20" s="85">
        <v>4</v>
      </c>
      <c r="T20" s="88">
        <v>5</v>
      </c>
    </row>
    <row r="21" spans="1:20" ht="20.25" x14ac:dyDescent="0.25">
      <c r="A21" s="7"/>
      <c r="B21" s="343"/>
      <c r="C21" s="22" t="s">
        <v>34</v>
      </c>
      <c r="D21" s="79">
        <f t="shared" si="2"/>
        <v>1307</v>
      </c>
      <c r="E21" s="84">
        <v>30</v>
      </c>
      <c r="F21" s="84">
        <v>1</v>
      </c>
      <c r="G21" s="84">
        <v>254</v>
      </c>
      <c r="H21" s="84">
        <v>1016</v>
      </c>
      <c r="I21" s="84">
        <v>709</v>
      </c>
      <c r="J21" s="84">
        <v>709</v>
      </c>
      <c r="K21" s="85">
        <v>311</v>
      </c>
      <c r="L21" s="85">
        <v>9330</v>
      </c>
      <c r="M21" s="86">
        <v>0</v>
      </c>
      <c r="N21" s="86">
        <v>0</v>
      </c>
      <c r="O21" s="85">
        <v>0</v>
      </c>
      <c r="P21" s="85">
        <v>0</v>
      </c>
      <c r="Q21" s="87">
        <v>1</v>
      </c>
      <c r="R21" s="85">
        <v>0</v>
      </c>
      <c r="S21" s="85">
        <v>2</v>
      </c>
      <c r="T21" s="88">
        <v>0</v>
      </c>
    </row>
    <row r="22" spans="1:20" ht="20.25" x14ac:dyDescent="0.25">
      <c r="A22" s="7"/>
      <c r="B22" s="343" t="s">
        <v>37</v>
      </c>
      <c r="C22" s="22" t="s">
        <v>33</v>
      </c>
      <c r="D22" s="79">
        <f t="shared" si="2"/>
        <v>401</v>
      </c>
      <c r="E22" s="84">
        <v>13</v>
      </c>
      <c r="F22" s="84">
        <v>13</v>
      </c>
      <c r="G22" s="84">
        <v>59</v>
      </c>
      <c r="H22" s="84">
        <v>59</v>
      </c>
      <c r="I22" s="84">
        <v>72</v>
      </c>
      <c r="J22" s="84">
        <v>72</v>
      </c>
      <c r="K22" s="85">
        <v>242</v>
      </c>
      <c r="L22" s="85">
        <v>2420</v>
      </c>
      <c r="M22" s="86">
        <v>7</v>
      </c>
      <c r="N22" s="86">
        <v>70</v>
      </c>
      <c r="O22" s="85">
        <v>0</v>
      </c>
      <c r="P22" s="85">
        <v>0</v>
      </c>
      <c r="Q22" s="87">
        <v>6</v>
      </c>
      <c r="R22" s="85">
        <v>0</v>
      </c>
      <c r="S22" s="85">
        <v>0</v>
      </c>
      <c r="T22" s="88">
        <v>2</v>
      </c>
    </row>
    <row r="23" spans="1:20" ht="20.25" x14ac:dyDescent="0.25">
      <c r="A23" s="7"/>
      <c r="B23" s="343"/>
      <c r="C23" s="22" t="s">
        <v>34</v>
      </c>
      <c r="D23" s="79">
        <f t="shared" si="2"/>
        <v>1660</v>
      </c>
      <c r="E23" s="84">
        <v>23</v>
      </c>
      <c r="F23" s="84">
        <v>1</v>
      </c>
      <c r="G23" s="84">
        <v>298</v>
      </c>
      <c r="H23" s="84">
        <v>1192</v>
      </c>
      <c r="I23" s="84">
        <v>732</v>
      </c>
      <c r="J23" s="84">
        <v>732</v>
      </c>
      <c r="K23" s="85">
        <v>590</v>
      </c>
      <c r="L23" s="85">
        <v>17700</v>
      </c>
      <c r="M23" s="86">
        <v>1</v>
      </c>
      <c r="N23" s="86">
        <v>30</v>
      </c>
      <c r="O23" s="85">
        <v>9</v>
      </c>
      <c r="P23" s="85">
        <v>0</v>
      </c>
      <c r="Q23" s="87">
        <v>3</v>
      </c>
      <c r="R23" s="85">
        <v>0</v>
      </c>
      <c r="S23" s="85">
        <v>4</v>
      </c>
      <c r="T23" s="88">
        <v>0</v>
      </c>
    </row>
    <row r="24" spans="1:20" ht="20.25" x14ac:dyDescent="0.25">
      <c r="A24" s="7"/>
      <c r="B24" s="343" t="s">
        <v>38</v>
      </c>
      <c r="C24" s="22" t="s">
        <v>39</v>
      </c>
      <c r="D24" s="79">
        <f t="shared" si="2"/>
        <v>7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5">
        <v>6</v>
      </c>
      <c r="L24" s="85">
        <v>60</v>
      </c>
      <c r="M24" s="89">
        <v>0</v>
      </c>
      <c r="N24" s="89">
        <v>0</v>
      </c>
      <c r="O24" s="89">
        <v>0</v>
      </c>
      <c r="P24" s="89">
        <v>1</v>
      </c>
      <c r="Q24" s="89">
        <v>0</v>
      </c>
      <c r="R24" s="89">
        <v>0</v>
      </c>
      <c r="S24" s="89">
        <v>0</v>
      </c>
      <c r="T24" s="89">
        <v>0</v>
      </c>
    </row>
    <row r="25" spans="1:20" ht="21" thickBot="1" x14ac:dyDescent="0.3">
      <c r="A25" s="7"/>
      <c r="B25" s="344"/>
      <c r="C25" s="23" t="s">
        <v>40</v>
      </c>
      <c r="D25" s="70">
        <f t="shared" si="2"/>
        <v>12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1">
        <v>11</v>
      </c>
      <c r="L25" s="91">
        <v>330</v>
      </c>
      <c r="M25" s="90">
        <v>0</v>
      </c>
      <c r="N25" s="90">
        <v>0</v>
      </c>
      <c r="O25" s="90">
        <v>0</v>
      </c>
      <c r="P25" s="90">
        <v>1</v>
      </c>
      <c r="Q25" s="90">
        <v>0</v>
      </c>
      <c r="R25" s="90">
        <v>0</v>
      </c>
      <c r="S25" s="90">
        <v>0</v>
      </c>
      <c r="T25" s="90">
        <v>0</v>
      </c>
    </row>
    <row r="26" spans="1:20" ht="20.25" x14ac:dyDescent="0.25">
      <c r="A26" s="3"/>
      <c r="B26" s="328" t="s">
        <v>41</v>
      </c>
      <c r="C26" s="329"/>
      <c r="D26" s="68">
        <f t="shared" si="2"/>
        <v>38</v>
      </c>
      <c r="E26" s="68"/>
      <c r="F26" s="92"/>
      <c r="G26" s="68"/>
      <c r="H26" s="92"/>
      <c r="I26" s="93">
        <v>38</v>
      </c>
      <c r="J26" s="92"/>
      <c r="K26" s="68"/>
      <c r="L26" s="92"/>
      <c r="M26" s="68"/>
      <c r="N26" s="92"/>
      <c r="O26" s="68"/>
      <c r="P26" s="68"/>
      <c r="Q26" s="68"/>
      <c r="R26" s="68"/>
      <c r="S26" s="68"/>
      <c r="T26" s="94"/>
    </row>
    <row r="27" spans="1:20" ht="21" thickBot="1" x14ac:dyDescent="0.3">
      <c r="A27" s="7"/>
      <c r="B27" s="330" t="s">
        <v>42</v>
      </c>
      <c r="C27" s="331"/>
      <c r="D27" s="71">
        <f t="shared" si="2"/>
        <v>1</v>
      </c>
      <c r="E27" s="71">
        <v>0</v>
      </c>
      <c r="F27" s="95"/>
      <c r="G27" s="71">
        <v>0</v>
      </c>
      <c r="H27" s="95"/>
      <c r="I27" s="96">
        <v>1</v>
      </c>
      <c r="J27" s="95"/>
      <c r="K27" s="71">
        <v>0</v>
      </c>
      <c r="L27" s="95"/>
      <c r="M27" s="71"/>
      <c r="N27" s="97"/>
      <c r="O27" s="98">
        <v>0</v>
      </c>
      <c r="P27" s="96">
        <v>0</v>
      </c>
      <c r="Q27" s="99">
        <v>0</v>
      </c>
      <c r="R27" s="71">
        <v>0</v>
      </c>
      <c r="S27" s="71">
        <v>0</v>
      </c>
      <c r="T27" s="100">
        <v>0</v>
      </c>
    </row>
    <row r="28" spans="1:20" ht="15.75" thickBot="1" x14ac:dyDescent="0.3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3">
        <v>8</v>
      </c>
      <c r="I28" s="3">
        <v>9</v>
      </c>
      <c r="J28" s="3">
        <v>10</v>
      </c>
      <c r="K28" s="3">
        <v>11</v>
      </c>
      <c r="L28" s="3">
        <v>12</v>
      </c>
      <c r="M28" s="3">
        <v>13</v>
      </c>
      <c r="N28" s="3">
        <v>14</v>
      </c>
      <c r="O28" s="3">
        <v>15</v>
      </c>
      <c r="P28" s="3">
        <v>16</v>
      </c>
      <c r="Q28" s="3">
        <v>17</v>
      </c>
      <c r="R28" s="3">
        <v>18</v>
      </c>
      <c r="S28" s="3">
        <v>19</v>
      </c>
      <c r="T28" s="3">
        <v>20</v>
      </c>
    </row>
    <row r="29" spans="1:20" ht="47.25" x14ac:dyDescent="0.25">
      <c r="A29" s="7"/>
      <c r="B29" s="323" t="s">
        <v>43</v>
      </c>
      <c r="C29" s="324"/>
      <c r="D29" s="347"/>
      <c r="E29" s="12"/>
      <c r="F29" s="323" t="s">
        <v>44</v>
      </c>
      <c r="G29" s="349"/>
      <c r="H29" s="35" t="s">
        <v>45</v>
      </c>
      <c r="I29" s="35" t="s">
        <v>46</v>
      </c>
      <c r="J29" s="142" t="s">
        <v>131</v>
      </c>
      <c r="K29" s="334" t="s">
        <v>47</v>
      </c>
      <c r="L29" s="335"/>
      <c r="M29" s="36" t="s">
        <v>30</v>
      </c>
      <c r="N29" s="36" t="s">
        <v>31</v>
      </c>
      <c r="O29" s="13"/>
      <c r="P29" s="332" t="s">
        <v>48</v>
      </c>
      <c r="Q29" s="37" t="s">
        <v>49</v>
      </c>
      <c r="R29" s="37" t="s">
        <v>50</v>
      </c>
      <c r="S29" s="13"/>
      <c r="T29" s="13"/>
    </row>
    <row r="30" spans="1:20" ht="16.5" thickBot="1" x14ac:dyDescent="0.3">
      <c r="A30" s="7"/>
      <c r="B30" s="345"/>
      <c r="C30" s="346"/>
      <c r="D30" s="348"/>
      <c r="E30" s="12"/>
      <c r="F30" s="316"/>
      <c r="G30" s="350"/>
      <c r="H30" s="59"/>
      <c r="I30" s="59"/>
      <c r="J30" s="143"/>
      <c r="K30" s="336"/>
      <c r="L30" s="337"/>
      <c r="M30" s="67"/>
      <c r="N30" s="67"/>
      <c r="O30" s="13"/>
      <c r="P30" s="333"/>
      <c r="Q30" s="37"/>
      <c r="R30" s="36"/>
      <c r="S30" s="13"/>
      <c r="T30" s="13"/>
    </row>
    <row r="31" spans="1:20" ht="16.5" thickBot="1" x14ac:dyDescent="0.3">
      <c r="A31" s="7"/>
      <c r="B31" s="314" t="s">
        <v>51</v>
      </c>
      <c r="C31" s="315"/>
      <c r="D31" s="318"/>
      <c r="E31" s="12"/>
      <c r="F31" s="13"/>
      <c r="G31" s="13"/>
      <c r="H31" s="13"/>
      <c r="I31" s="13"/>
      <c r="J31" s="13"/>
      <c r="K31" s="13"/>
      <c r="L31" s="13"/>
      <c r="M31" s="12"/>
      <c r="N31" s="13"/>
      <c r="O31" s="13"/>
      <c r="P31" s="13"/>
      <c r="Q31" s="13"/>
      <c r="R31" s="13"/>
      <c r="S31" s="13"/>
      <c r="T31" s="13"/>
    </row>
    <row r="32" spans="1:20" ht="16.5" thickBot="1" x14ac:dyDescent="0.3">
      <c r="A32" s="7"/>
      <c r="B32" s="316"/>
      <c r="C32" s="317"/>
      <c r="D32" s="319"/>
      <c r="E32" s="12"/>
      <c r="F32" s="320" t="s">
        <v>52</v>
      </c>
      <c r="G32" s="321"/>
      <c r="H32" s="322"/>
      <c r="I32" s="38" t="s">
        <v>49</v>
      </c>
      <c r="J32" s="13"/>
      <c r="K32" s="323" t="s">
        <v>53</v>
      </c>
      <c r="L32" s="324"/>
      <c r="M32" s="338" t="s">
        <v>54</v>
      </c>
      <c r="N32" s="339"/>
      <c r="O32" s="325" t="s">
        <v>55</v>
      </c>
      <c r="P32" s="327"/>
      <c r="Q32" s="325" t="s">
        <v>56</v>
      </c>
      <c r="R32" s="327"/>
      <c r="S32" s="325" t="s">
        <v>57</v>
      </c>
      <c r="T32" s="326"/>
    </row>
    <row r="33" spans="1:20" ht="16.5" thickBot="1" x14ac:dyDescent="0.3">
      <c r="A33" s="3"/>
      <c r="B33" s="12"/>
      <c r="C33" s="13"/>
      <c r="D33" s="13"/>
      <c r="E33" s="13"/>
      <c r="F33" s="301" t="s">
        <v>58</v>
      </c>
      <c r="G33" s="302"/>
      <c r="H33" s="303"/>
      <c r="I33" s="47">
        <f>I40-H40</f>
        <v>0</v>
      </c>
      <c r="J33" s="13"/>
      <c r="K33" s="316"/>
      <c r="L33" s="317"/>
      <c r="M33" s="39" t="s">
        <v>59</v>
      </c>
      <c r="N33" s="40" t="s">
        <v>60</v>
      </c>
      <c r="O33" s="40" t="s">
        <v>59</v>
      </c>
      <c r="P33" s="40" t="s">
        <v>60</v>
      </c>
      <c r="Q33" s="41" t="s">
        <v>59</v>
      </c>
      <c r="R33" s="41" t="s">
        <v>60</v>
      </c>
      <c r="S33" s="40" t="s">
        <v>59</v>
      </c>
      <c r="T33" s="42" t="s">
        <v>60</v>
      </c>
    </row>
    <row r="34" spans="1:20" ht="16.5" thickBot="1" x14ac:dyDescent="0.3">
      <c r="A34" s="3"/>
      <c r="B34" s="12" t="s">
        <v>61</v>
      </c>
      <c r="C34" s="43"/>
      <c r="D34" s="43"/>
      <c r="E34" s="12"/>
      <c r="F34" s="301" t="s">
        <v>62</v>
      </c>
      <c r="G34" s="302"/>
      <c r="H34" s="303"/>
      <c r="I34" s="48">
        <f t="shared" ref="I34:I37" si="4">I41-H41</f>
        <v>0</v>
      </c>
      <c r="J34" s="13"/>
      <c r="K34" s="310" t="s">
        <v>63</v>
      </c>
      <c r="L34" s="311"/>
      <c r="M34" s="50"/>
      <c r="N34" s="51"/>
      <c r="O34" s="52"/>
      <c r="P34" s="52"/>
      <c r="Q34" s="53"/>
      <c r="R34" s="53"/>
      <c r="S34" s="54">
        <f>SUM(M34,O34,Q34)</f>
        <v>0</v>
      </c>
      <c r="T34" s="55">
        <f>SUM(N34,P34,R34)</f>
        <v>0</v>
      </c>
    </row>
    <row r="35" spans="1:20" ht="16.5" thickBot="1" x14ac:dyDescent="0.3">
      <c r="A35" s="3"/>
      <c r="B35" s="12"/>
      <c r="C35" s="43"/>
      <c r="D35" s="44"/>
      <c r="E35" s="12"/>
      <c r="F35" s="301" t="s">
        <v>64</v>
      </c>
      <c r="G35" s="302"/>
      <c r="H35" s="303"/>
      <c r="I35" s="48">
        <f t="shared" si="4"/>
        <v>0</v>
      </c>
      <c r="J35" s="13"/>
      <c r="K35" s="312" t="s">
        <v>65</v>
      </c>
      <c r="L35" s="313"/>
      <c r="M35" s="56"/>
      <c r="N35" s="57"/>
      <c r="O35" s="58"/>
      <c r="P35" s="59"/>
      <c r="Q35" s="59"/>
      <c r="R35" s="59"/>
      <c r="S35" s="60">
        <f>SUM(O35,Q35)</f>
        <v>0</v>
      </c>
      <c r="T35" s="61">
        <f>SUM(P35,R35)</f>
        <v>0</v>
      </c>
    </row>
    <row r="36" spans="1:20" ht="16.5" thickBot="1" x14ac:dyDescent="0.3">
      <c r="A36" s="3"/>
      <c r="B36" s="12"/>
      <c r="C36" s="43"/>
      <c r="D36" s="44"/>
      <c r="E36" s="12"/>
      <c r="F36" s="301" t="s">
        <v>66</v>
      </c>
      <c r="G36" s="302"/>
      <c r="H36" s="303"/>
      <c r="I36" s="48">
        <f t="shared" si="4"/>
        <v>0</v>
      </c>
      <c r="J36" s="13"/>
      <c r="K36" s="304" t="s">
        <v>18</v>
      </c>
      <c r="L36" s="305"/>
      <c r="M36" s="62">
        <f t="shared" ref="M36:T36" si="5">SUM(M34:M35)</f>
        <v>0</v>
      </c>
      <c r="N36" s="62">
        <f t="shared" si="5"/>
        <v>0</v>
      </c>
      <c r="O36" s="62">
        <f t="shared" si="5"/>
        <v>0</v>
      </c>
      <c r="P36" s="62">
        <f t="shared" si="5"/>
        <v>0</v>
      </c>
      <c r="Q36" s="62">
        <f t="shared" si="5"/>
        <v>0</v>
      </c>
      <c r="R36" s="62">
        <f t="shared" si="5"/>
        <v>0</v>
      </c>
      <c r="S36" s="64">
        <f t="shared" si="5"/>
        <v>0</v>
      </c>
      <c r="T36" s="64">
        <f t="shared" si="5"/>
        <v>0</v>
      </c>
    </row>
    <row r="37" spans="1:20" ht="16.5" thickBot="1" x14ac:dyDescent="0.3">
      <c r="A37" s="3"/>
      <c r="B37" s="12" t="s">
        <v>67</v>
      </c>
      <c r="C37" s="45"/>
      <c r="D37" s="45"/>
      <c r="E37" s="46"/>
      <c r="F37" s="306" t="s">
        <v>68</v>
      </c>
      <c r="G37" s="307"/>
      <c r="H37" s="308"/>
      <c r="I37" s="49">
        <f t="shared" si="4"/>
        <v>0</v>
      </c>
      <c r="J37" s="13"/>
      <c r="K37" s="309" t="s">
        <v>69</v>
      </c>
      <c r="L37" s="303"/>
      <c r="M37" s="62"/>
      <c r="N37" s="63"/>
      <c r="O37" s="65"/>
      <c r="P37" s="65"/>
      <c r="Q37" s="63"/>
      <c r="R37" s="63"/>
      <c r="S37" s="66">
        <f>SUM(M37,O37,Q37)</f>
        <v>0</v>
      </c>
      <c r="T37" s="66">
        <f>SUM(N37,P37,R37)</f>
        <v>0</v>
      </c>
    </row>
    <row r="38" spans="1:20" ht="20.25" x14ac:dyDescent="0.3">
      <c r="A38" s="3"/>
      <c r="B38" s="4"/>
      <c r="C38" s="5"/>
      <c r="D38" s="5"/>
      <c r="E38" s="5"/>
      <c r="F38" s="5"/>
      <c r="G38" s="5"/>
      <c r="H38" s="5"/>
      <c r="I38" s="5"/>
      <c r="J38" s="12"/>
      <c r="K38" s="12"/>
      <c r="L38" s="12"/>
      <c r="M38" s="13"/>
      <c r="N38" s="5"/>
      <c r="O38" s="11" t="s">
        <v>70</v>
      </c>
      <c r="P38" s="15"/>
      <c r="Q38" s="15"/>
      <c r="R38" s="14"/>
      <c r="S38" s="4"/>
      <c r="T38" s="4"/>
    </row>
    <row r="39" spans="1:20" ht="21" thickBot="1" x14ac:dyDescent="0.3">
      <c r="A39" s="16"/>
      <c r="B39" s="17"/>
      <c r="C39" s="17"/>
      <c r="D39" s="6"/>
      <c r="E39" s="4"/>
      <c r="F39" s="300"/>
      <c r="G39" s="300"/>
      <c r="H39" s="300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H40" s="141"/>
      <c r="I40" s="141"/>
      <c r="M40">
        <f>M43-M42</f>
        <v>0</v>
      </c>
      <c r="N40">
        <f t="shared" ref="N40:R40" si="6">N43-N42</f>
        <v>0</v>
      </c>
      <c r="O40">
        <f t="shared" si="6"/>
        <v>0</v>
      </c>
      <c r="P40">
        <f t="shared" si="6"/>
        <v>0</v>
      </c>
      <c r="Q40">
        <f t="shared" si="6"/>
        <v>0</v>
      </c>
      <c r="R40">
        <f t="shared" si="6"/>
        <v>0</v>
      </c>
    </row>
    <row r="41" spans="1:20" x14ac:dyDescent="0.25">
      <c r="H41" s="141"/>
      <c r="I41" s="141"/>
    </row>
    <row r="42" spans="1:20" x14ac:dyDescent="0.25">
      <c r="H42" s="141"/>
      <c r="I42" s="141"/>
      <c r="M42" s="146"/>
      <c r="N42" s="146"/>
      <c r="O42" s="146"/>
      <c r="P42" s="146"/>
      <c r="Q42" s="146"/>
      <c r="R42" s="146"/>
    </row>
    <row r="43" spans="1:20" x14ac:dyDescent="0.25">
      <c r="H43" s="141"/>
      <c r="I43" s="141"/>
      <c r="M43" s="146"/>
      <c r="N43" s="146"/>
      <c r="O43" s="146"/>
      <c r="P43" s="146"/>
      <c r="Q43" s="146"/>
      <c r="R43" s="146"/>
    </row>
    <row r="44" spans="1:20" x14ac:dyDescent="0.25">
      <c r="H44" s="141"/>
      <c r="I44" s="141"/>
    </row>
    <row r="45" spans="1:20" x14ac:dyDescent="0.25">
      <c r="A45" s="25" t="s">
        <v>110</v>
      </c>
      <c r="B45" s="25" t="s">
        <v>106</v>
      </c>
      <c r="C45" s="25" t="s">
        <v>107</v>
      </c>
      <c r="D45" s="25" t="s">
        <v>108</v>
      </c>
      <c r="E45" s="25" t="s">
        <v>109</v>
      </c>
      <c r="H45" s="141"/>
      <c r="I45" s="141"/>
    </row>
    <row r="46" spans="1:20" x14ac:dyDescent="0.25">
      <c r="A46" s="24">
        <v>1</v>
      </c>
      <c r="B46" s="24" t="s">
        <v>71</v>
      </c>
      <c r="C46" s="24">
        <v>1</v>
      </c>
      <c r="D46" s="24">
        <v>58300</v>
      </c>
      <c r="E46" s="24"/>
      <c r="H46" s="141"/>
      <c r="I46" s="141"/>
    </row>
    <row r="47" spans="1:20" x14ac:dyDescent="0.25">
      <c r="A47" s="24"/>
      <c r="B47" s="24"/>
      <c r="C47" s="24">
        <v>1</v>
      </c>
      <c r="D47" s="24"/>
      <c r="E47" s="24" t="s">
        <v>74</v>
      </c>
    </row>
    <row r="48" spans="1:20" x14ac:dyDescent="0.25">
      <c r="A48" s="24">
        <v>2</v>
      </c>
      <c r="B48" s="24" t="s">
        <v>71</v>
      </c>
      <c r="C48" s="24">
        <v>2</v>
      </c>
      <c r="D48" s="24" t="s">
        <v>81</v>
      </c>
      <c r="E48" s="24" t="s">
        <v>83</v>
      </c>
    </row>
    <row r="49" spans="1:5" x14ac:dyDescent="0.25">
      <c r="A49" s="24">
        <v>2</v>
      </c>
      <c r="B49" s="24" t="s">
        <v>71</v>
      </c>
      <c r="C49" s="24">
        <v>2</v>
      </c>
      <c r="D49" s="24" t="s">
        <v>81</v>
      </c>
      <c r="E49" s="24" t="s">
        <v>82</v>
      </c>
    </row>
    <row r="50" spans="1:5" x14ac:dyDescent="0.25">
      <c r="A50" s="24"/>
      <c r="B50" s="24"/>
      <c r="C50" s="24">
        <v>1</v>
      </c>
      <c r="D50" s="24"/>
      <c r="E50" s="24"/>
    </row>
    <row r="51" spans="1:5" x14ac:dyDescent="0.25">
      <c r="A51" s="24">
        <v>3</v>
      </c>
      <c r="B51" s="24" t="s">
        <v>71</v>
      </c>
      <c r="C51" s="24">
        <v>1</v>
      </c>
      <c r="D51" s="24" t="s">
        <v>73</v>
      </c>
      <c r="E51" s="24"/>
    </row>
    <row r="52" spans="1:5" x14ac:dyDescent="0.25">
      <c r="A52" s="24"/>
      <c r="B52" s="24"/>
      <c r="C52" s="24">
        <v>1</v>
      </c>
      <c r="D52" s="24"/>
      <c r="E52" s="24" t="s">
        <v>74</v>
      </c>
    </row>
    <row r="53" spans="1:5" x14ac:dyDescent="0.25">
      <c r="A53" s="24">
        <v>4</v>
      </c>
      <c r="B53" s="24" t="s">
        <v>71</v>
      </c>
      <c r="C53" s="24" t="s">
        <v>93</v>
      </c>
      <c r="D53" s="24" t="s">
        <v>76</v>
      </c>
      <c r="E53" s="24"/>
    </row>
    <row r="54" spans="1:5" x14ac:dyDescent="0.25">
      <c r="A54" s="24"/>
      <c r="B54" s="24"/>
      <c r="C54" s="24">
        <v>4</v>
      </c>
      <c r="D54" s="24"/>
      <c r="E54" s="24" t="s">
        <v>74</v>
      </c>
    </row>
    <row r="55" spans="1:5" x14ac:dyDescent="0.25">
      <c r="A55" s="24">
        <v>5</v>
      </c>
      <c r="B55" s="24" t="s">
        <v>71</v>
      </c>
      <c r="C55" s="24">
        <v>1</v>
      </c>
      <c r="D55" s="24" t="s">
        <v>77</v>
      </c>
      <c r="E55" s="24"/>
    </row>
    <row r="56" spans="1:5" x14ac:dyDescent="0.25">
      <c r="A56" s="24"/>
      <c r="B56" s="24"/>
      <c r="C56" s="24">
        <v>1</v>
      </c>
      <c r="D56" s="24"/>
      <c r="E56" s="24" t="s">
        <v>74</v>
      </c>
    </row>
    <row r="57" spans="1:5" x14ac:dyDescent="0.25">
      <c r="A57" s="24">
        <v>6</v>
      </c>
      <c r="B57" s="24" t="s">
        <v>71</v>
      </c>
      <c r="C57" s="24" t="s">
        <v>93</v>
      </c>
      <c r="D57" s="24" t="s">
        <v>78</v>
      </c>
      <c r="E57" s="24"/>
    </row>
    <row r="58" spans="1:5" x14ac:dyDescent="0.25">
      <c r="A58" s="24"/>
      <c r="B58" s="24"/>
      <c r="C58" s="24">
        <v>1</v>
      </c>
      <c r="D58" s="24"/>
      <c r="E58" s="24" t="s">
        <v>74</v>
      </c>
    </row>
    <row r="59" spans="1:5" x14ac:dyDescent="0.25">
      <c r="A59" s="24">
        <v>7</v>
      </c>
      <c r="B59" s="24" t="s">
        <v>71</v>
      </c>
      <c r="C59" s="24">
        <v>1</v>
      </c>
      <c r="D59" s="24" t="s">
        <v>79</v>
      </c>
      <c r="E59" s="24"/>
    </row>
    <row r="60" spans="1:5" x14ac:dyDescent="0.25">
      <c r="A60" s="24"/>
      <c r="B60" s="24"/>
      <c r="C60" s="24">
        <v>10</v>
      </c>
      <c r="D60" s="24"/>
      <c r="E60" s="24" t="s">
        <v>74</v>
      </c>
    </row>
    <row r="61" spans="1:5" x14ac:dyDescent="0.25">
      <c r="A61" s="24">
        <v>8</v>
      </c>
      <c r="B61" s="24" t="s">
        <v>71</v>
      </c>
      <c r="C61" s="24" t="s">
        <v>93</v>
      </c>
      <c r="D61" s="24" t="s">
        <v>80</v>
      </c>
      <c r="E61" s="24"/>
    </row>
    <row r="62" spans="1:5" x14ac:dyDescent="0.25">
      <c r="A62" s="24"/>
      <c r="B62" s="24"/>
      <c r="C62" s="24">
        <v>30</v>
      </c>
      <c r="D62" s="24"/>
      <c r="E62" s="24" t="s">
        <v>74</v>
      </c>
    </row>
    <row r="63" spans="1:5" x14ac:dyDescent="0.25">
      <c r="A63" s="24">
        <v>9</v>
      </c>
      <c r="B63" s="24" t="s">
        <v>71</v>
      </c>
      <c r="C63" s="24" t="s">
        <v>84</v>
      </c>
      <c r="D63" s="24" t="s">
        <v>85</v>
      </c>
      <c r="E63" s="24"/>
    </row>
    <row r="64" spans="1:5" x14ac:dyDescent="0.25">
      <c r="A64" s="24">
        <v>10</v>
      </c>
      <c r="B64" s="24" t="s">
        <v>71</v>
      </c>
      <c r="C64" s="24" t="s">
        <v>84</v>
      </c>
      <c r="D64" s="24" t="s">
        <v>85</v>
      </c>
      <c r="E64" s="24"/>
    </row>
    <row r="65" spans="1:5" x14ac:dyDescent="0.25">
      <c r="A65" s="24">
        <v>11</v>
      </c>
      <c r="B65" s="24" t="s">
        <v>71</v>
      </c>
      <c r="C65" s="24">
        <v>1</v>
      </c>
      <c r="D65" s="24" t="s">
        <v>86</v>
      </c>
      <c r="E65" s="24"/>
    </row>
    <row r="66" spans="1:5" x14ac:dyDescent="0.25">
      <c r="A66" s="24">
        <v>11.1</v>
      </c>
      <c r="B66" s="24" t="s">
        <v>71</v>
      </c>
      <c r="C66" s="24">
        <v>2</v>
      </c>
      <c r="D66" s="24" t="s">
        <v>87</v>
      </c>
      <c r="E66" s="24"/>
    </row>
    <row r="67" spans="1:5" x14ac:dyDescent="0.25">
      <c r="A67" s="24">
        <v>12</v>
      </c>
      <c r="B67" s="24" t="s">
        <v>71</v>
      </c>
      <c r="C67" s="24">
        <v>1</v>
      </c>
      <c r="D67" s="24" t="s">
        <v>88</v>
      </c>
      <c r="E67" s="24"/>
    </row>
    <row r="68" spans="1:5" x14ac:dyDescent="0.25">
      <c r="A68" s="24">
        <v>12.1</v>
      </c>
      <c r="B68" s="24" t="s">
        <v>71</v>
      </c>
      <c r="C68" s="24" t="s">
        <v>89</v>
      </c>
      <c r="D68" s="24" t="s">
        <v>90</v>
      </c>
      <c r="E68" s="24"/>
    </row>
    <row r="69" spans="1:5" x14ac:dyDescent="0.25">
      <c r="A69" s="24">
        <v>13</v>
      </c>
      <c r="B69" s="24" t="s">
        <v>71</v>
      </c>
      <c r="C69" s="24">
        <v>1</v>
      </c>
      <c r="D69" s="24" t="s">
        <v>91</v>
      </c>
      <c r="E69" s="24"/>
    </row>
    <row r="70" spans="1:5" x14ac:dyDescent="0.25">
      <c r="A70" s="24"/>
      <c r="B70" s="24"/>
      <c r="C70" s="24">
        <v>1</v>
      </c>
      <c r="D70" s="24"/>
      <c r="E70" s="24"/>
    </row>
    <row r="71" spans="1:5" x14ac:dyDescent="0.25">
      <c r="A71" s="24">
        <v>13.1</v>
      </c>
      <c r="B71" s="24" t="s">
        <v>71</v>
      </c>
      <c r="C71" s="24" t="s">
        <v>75</v>
      </c>
      <c r="D71" s="24" t="s">
        <v>92</v>
      </c>
      <c r="E71" s="24"/>
    </row>
    <row r="72" spans="1:5" x14ac:dyDescent="0.25">
      <c r="A72" s="24">
        <v>14</v>
      </c>
      <c r="B72" s="24" t="s">
        <v>71</v>
      </c>
      <c r="C72" s="24"/>
      <c r="D72" s="24" t="s">
        <v>94</v>
      </c>
      <c r="E72" s="24"/>
    </row>
    <row r="73" spans="1:5" x14ac:dyDescent="0.25">
      <c r="A73" s="24">
        <v>15</v>
      </c>
      <c r="B73" s="24" t="s">
        <v>71</v>
      </c>
      <c r="C73" s="24">
        <v>1</v>
      </c>
      <c r="D73" s="24" t="s">
        <v>95</v>
      </c>
      <c r="E73" s="24"/>
    </row>
    <row r="74" spans="1:5" x14ac:dyDescent="0.25">
      <c r="A74" s="24">
        <v>16</v>
      </c>
      <c r="B74" s="24"/>
      <c r="C74" s="24">
        <v>2</v>
      </c>
      <c r="D74" s="24" t="s">
        <v>95</v>
      </c>
      <c r="E74" s="24"/>
    </row>
    <row r="75" spans="1:5" x14ac:dyDescent="0.25">
      <c r="A75" s="24">
        <v>17</v>
      </c>
      <c r="B75" s="24" t="s">
        <v>71</v>
      </c>
      <c r="C75" s="24"/>
      <c r="D75" s="24" t="s">
        <v>96</v>
      </c>
      <c r="E75" s="24" t="s">
        <v>97</v>
      </c>
    </row>
    <row r="76" spans="1:5" x14ac:dyDescent="0.25">
      <c r="A76" s="24"/>
      <c r="B76" s="24"/>
      <c r="C76" s="24">
        <v>8</v>
      </c>
      <c r="D76" s="24"/>
      <c r="E76" s="24" t="s">
        <v>74</v>
      </c>
    </row>
    <row r="77" spans="1:5" x14ac:dyDescent="0.25">
      <c r="A77" s="24">
        <v>18</v>
      </c>
      <c r="B77" s="24" t="s">
        <v>71</v>
      </c>
      <c r="C77" s="24" t="s">
        <v>98</v>
      </c>
      <c r="D77" s="24" t="s">
        <v>99</v>
      </c>
      <c r="E77" s="24"/>
    </row>
    <row r="78" spans="1:5" x14ac:dyDescent="0.25">
      <c r="A78" s="24"/>
      <c r="B78" s="24" t="s">
        <v>71</v>
      </c>
      <c r="C78" s="24"/>
      <c r="D78" s="24" t="s">
        <v>100</v>
      </c>
      <c r="E78" s="24"/>
    </row>
    <row r="79" spans="1:5" x14ac:dyDescent="0.25">
      <c r="A79" s="24">
        <v>19</v>
      </c>
      <c r="B79" s="24" t="s">
        <v>71</v>
      </c>
      <c r="C79" s="24">
        <v>1</v>
      </c>
      <c r="D79" s="24">
        <v>99402</v>
      </c>
      <c r="E79" s="24"/>
    </row>
    <row r="80" spans="1:5" x14ac:dyDescent="0.25">
      <c r="A80" s="24">
        <v>20</v>
      </c>
      <c r="B80" s="24" t="s">
        <v>71</v>
      </c>
      <c r="C80" s="24">
        <v>1</v>
      </c>
      <c r="D80" s="24" t="s">
        <v>72</v>
      </c>
      <c r="E80" s="24"/>
    </row>
    <row r="81" spans="1:5" x14ac:dyDescent="0.25">
      <c r="A81" s="24">
        <v>21</v>
      </c>
      <c r="B81" s="24" t="s">
        <v>71</v>
      </c>
      <c r="C81" s="24" t="s">
        <v>101</v>
      </c>
      <c r="D81" s="24" t="s">
        <v>102</v>
      </c>
      <c r="E81" s="24"/>
    </row>
    <row r="82" spans="1:5" x14ac:dyDescent="0.25">
      <c r="A82" s="24">
        <v>22</v>
      </c>
      <c r="B82" s="24" t="s">
        <v>71</v>
      </c>
      <c r="C82" s="24"/>
      <c r="D82" s="24" t="s">
        <v>103</v>
      </c>
      <c r="E82" s="24"/>
    </row>
    <row r="83" spans="1:5" x14ac:dyDescent="0.25">
      <c r="A83" s="24"/>
      <c r="B83" s="24" t="s">
        <v>71</v>
      </c>
      <c r="C83" s="24" t="s">
        <v>105</v>
      </c>
      <c r="D83" s="24">
        <v>86703</v>
      </c>
      <c r="E83" s="24"/>
    </row>
    <row r="84" spans="1:5" x14ac:dyDescent="0.25">
      <c r="A84" s="24"/>
      <c r="B84" s="24" t="s">
        <v>71</v>
      </c>
      <c r="C84" s="24"/>
      <c r="D84" s="24" t="s">
        <v>104</v>
      </c>
      <c r="E84" s="24"/>
    </row>
  </sheetData>
  <mergeCells count="51">
    <mergeCell ref="K9:M9"/>
    <mergeCell ref="G11:J11"/>
    <mergeCell ref="L7:M7"/>
    <mergeCell ref="D2:Q2"/>
    <mergeCell ref="R2:T2"/>
    <mergeCell ref="D3:Q3"/>
    <mergeCell ref="D5:Q5"/>
    <mergeCell ref="R11:T12"/>
    <mergeCell ref="G12:H12"/>
    <mergeCell ref="I12:J13"/>
    <mergeCell ref="K12:N12"/>
    <mergeCell ref="G13:H13"/>
    <mergeCell ref="K13:L13"/>
    <mergeCell ref="M13:N13"/>
    <mergeCell ref="P11:P13"/>
    <mergeCell ref="K11:N11"/>
    <mergeCell ref="Q11:Q13"/>
    <mergeCell ref="B24:B25"/>
    <mergeCell ref="B29:C30"/>
    <mergeCell ref="D29:D30"/>
    <mergeCell ref="F29:G30"/>
    <mergeCell ref="B15:C15"/>
    <mergeCell ref="B16:B17"/>
    <mergeCell ref="B18:B19"/>
    <mergeCell ref="O11:O13"/>
    <mergeCell ref="E11:F13"/>
    <mergeCell ref="B20:B21"/>
    <mergeCell ref="B22:B23"/>
    <mergeCell ref="B11:B14"/>
    <mergeCell ref="S32:T32"/>
    <mergeCell ref="F33:H33"/>
    <mergeCell ref="Q32:R32"/>
    <mergeCell ref="B26:C26"/>
    <mergeCell ref="B27:C27"/>
    <mergeCell ref="P29:P30"/>
    <mergeCell ref="K29:L30"/>
    <mergeCell ref="M32:N32"/>
    <mergeCell ref="O32:P32"/>
    <mergeCell ref="K34:L34"/>
    <mergeCell ref="K35:L35"/>
    <mergeCell ref="B31:C32"/>
    <mergeCell ref="D31:D32"/>
    <mergeCell ref="F32:H32"/>
    <mergeCell ref="F35:H35"/>
    <mergeCell ref="F34:H34"/>
    <mergeCell ref="K32:L33"/>
    <mergeCell ref="F39:H39"/>
    <mergeCell ref="F36:H36"/>
    <mergeCell ref="K36:L36"/>
    <mergeCell ref="F37:H37"/>
    <mergeCell ref="K37:L37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r:id="rId1"/>
  <headerFooter>
    <oddFooter>&amp;L&amp;"Arial,Normal"&amp;10Elaborado por: Ing. Jamilthon RamosDesarrollado por: Ing. Jesus Cardenas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opLeftCell="A37" zoomScale="50" zoomScaleNormal="50" workbookViewId="0">
      <selection activeCell="G21" sqref="G21:H22"/>
    </sheetView>
  </sheetViews>
  <sheetFormatPr baseColWidth="10" defaultRowHeight="12.75" x14ac:dyDescent="0.2"/>
  <cols>
    <col min="1" max="1" width="3" style="114" customWidth="1"/>
    <col min="2" max="2" width="17.42578125" style="114" customWidth="1"/>
    <col min="3" max="3" width="22.7109375" style="114" customWidth="1"/>
    <col min="4" max="4" width="18" style="114" customWidth="1"/>
    <col min="5" max="15" width="16.85546875" style="114" customWidth="1"/>
    <col min="16" max="16" width="20.5703125" style="114" customWidth="1"/>
    <col min="17" max="17" width="3.42578125" style="114" customWidth="1"/>
    <col min="18" max="18" width="20.28515625" style="114" customWidth="1"/>
    <col min="19" max="19" width="18" style="114" customWidth="1"/>
    <col min="20" max="20" width="19.85546875" style="114" customWidth="1"/>
    <col min="21" max="21" width="1.85546875" style="114" customWidth="1"/>
    <col min="22" max="16384" width="11.42578125" style="114"/>
  </cols>
  <sheetData>
    <row r="1" spans="1:23" ht="13.5" thickBot="1" x14ac:dyDescent="0.25"/>
    <row r="2" spans="1:23" ht="15" customHeight="1" x14ac:dyDescent="0.2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R2" s="115"/>
      <c r="S2" s="115"/>
      <c r="T2" s="115"/>
      <c r="U2" s="115"/>
      <c r="V2" s="115"/>
      <c r="W2" s="115"/>
    </row>
    <row r="3" spans="1:23" ht="36.75" customHeight="1" x14ac:dyDescent="0.4">
      <c r="A3" s="120"/>
      <c r="B3" s="115"/>
      <c r="C3" s="132"/>
      <c r="D3" s="387" t="s">
        <v>0</v>
      </c>
      <c r="E3" s="387"/>
      <c r="F3" s="387"/>
      <c r="G3" s="387"/>
      <c r="H3" s="387"/>
      <c r="I3" s="387"/>
      <c r="J3" s="387"/>
      <c r="K3" s="387"/>
      <c r="L3" s="387"/>
      <c r="M3" s="387"/>
      <c r="N3" s="386" t="s">
        <v>1</v>
      </c>
      <c r="O3" s="386"/>
      <c r="P3" s="386"/>
      <c r="Q3" s="135"/>
      <c r="R3" s="115"/>
      <c r="S3" s="137"/>
      <c r="T3" s="137"/>
      <c r="U3" s="115"/>
      <c r="V3" s="115"/>
      <c r="W3" s="115"/>
    </row>
    <row r="4" spans="1:23" ht="24.75" customHeight="1" x14ac:dyDescent="0.4">
      <c r="A4" s="120"/>
      <c r="B4" s="115"/>
      <c r="C4" s="115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134"/>
      <c r="O4" s="134"/>
      <c r="P4" s="134"/>
      <c r="Q4" s="135"/>
      <c r="R4" s="132"/>
      <c r="S4" s="132"/>
      <c r="T4" s="132"/>
      <c r="U4" s="115"/>
      <c r="V4" s="115"/>
      <c r="W4" s="115"/>
    </row>
    <row r="5" spans="1:23" ht="15.75" customHeight="1" x14ac:dyDescent="0.25">
      <c r="A5" s="120"/>
      <c r="B5" s="115"/>
      <c r="C5" s="132"/>
      <c r="D5" s="132"/>
      <c r="E5" s="132"/>
      <c r="F5" s="132"/>
      <c r="G5" s="132"/>
      <c r="H5" s="132"/>
      <c r="I5" s="132"/>
      <c r="J5" s="132"/>
      <c r="K5" s="136"/>
      <c r="L5" s="132"/>
      <c r="M5" s="132"/>
      <c r="N5" s="132"/>
      <c r="O5" s="132"/>
      <c r="P5" s="132"/>
      <c r="Q5" s="133"/>
      <c r="R5" s="132"/>
      <c r="S5" s="132"/>
      <c r="T5" s="132"/>
      <c r="U5" s="115"/>
      <c r="V5" s="115"/>
      <c r="W5" s="115"/>
    </row>
    <row r="6" spans="1:23" ht="24.95" customHeight="1" x14ac:dyDescent="0.4">
      <c r="A6" s="120"/>
      <c r="B6" s="115"/>
      <c r="C6" s="115"/>
      <c r="D6" s="388" t="s">
        <v>3</v>
      </c>
      <c r="E6" s="388"/>
      <c r="F6" s="388"/>
      <c r="G6" s="388"/>
      <c r="H6" s="388"/>
      <c r="I6" s="388"/>
      <c r="J6" s="388"/>
      <c r="K6" s="388"/>
      <c r="L6" s="388"/>
      <c r="M6" s="388"/>
      <c r="N6" s="134"/>
      <c r="O6" s="134"/>
      <c r="P6" s="134"/>
      <c r="Q6" s="135"/>
      <c r="R6" s="132"/>
      <c r="S6" s="132"/>
      <c r="T6" s="132"/>
      <c r="U6" s="115"/>
      <c r="V6" s="115"/>
      <c r="W6" s="115"/>
    </row>
    <row r="7" spans="1:23" ht="21.75" customHeight="1" x14ac:dyDescent="0.2">
      <c r="A7" s="120"/>
      <c r="B7" s="115"/>
      <c r="C7" s="115"/>
      <c r="D7" s="132"/>
      <c r="E7" s="132"/>
      <c r="F7" s="132"/>
      <c r="G7" s="132"/>
      <c r="H7" s="132"/>
      <c r="I7" s="132"/>
      <c r="J7" s="132"/>
      <c r="K7" s="132"/>
      <c r="L7" s="132"/>
      <c r="M7" s="115"/>
      <c r="N7" s="115"/>
      <c r="O7" s="132"/>
      <c r="P7" s="132"/>
      <c r="Q7" s="133"/>
      <c r="R7" s="116"/>
      <c r="S7" s="115"/>
      <c r="T7" s="115"/>
      <c r="U7" s="115"/>
      <c r="V7" s="115"/>
      <c r="W7" s="115"/>
    </row>
    <row r="8" spans="1:23" ht="27" customHeight="1" thickBot="1" x14ac:dyDescent="0.4">
      <c r="A8" s="120"/>
      <c r="B8" s="385" t="s">
        <v>112</v>
      </c>
      <c r="C8" s="385"/>
      <c r="D8" s="186" t="str">
        <f>','!D7</f>
        <v xml:space="preserve">AREQUIPA                                          </v>
      </c>
      <c r="E8" s="186"/>
      <c r="F8" s="186"/>
      <c r="G8" s="186"/>
      <c r="H8" s="184"/>
      <c r="I8" s="187" t="s">
        <v>111</v>
      </c>
      <c r="J8" s="187"/>
      <c r="K8" s="188">
        <f>','!N7</f>
        <v>0</v>
      </c>
      <c r="L8" s="188"/>
      <c r="M8" s="188"/>
      <c r="N8" s="170"/>
      <c r="O8" s="184" t="s">
        <v>4</v>
      </c>
      <c r="P8" s="189" t="str">
        <f>','!T6</f>
        <v>3er. Trimestre</v>
      </c>
      <c r="Q8" s="133"/>
      <c r="R8" s="132"/>
      <c r="S8" s="115"/>
      <c r="T8" s="115"/>
      <c r="U8" s="115"/>
      <c r="V8" s="115"/>
      <c r="W8" s="115"/>
    </row>
    <row r="9" spans="1:23" ht="21" customHeight="1" x14ac:dyDescent="0.35">
      <c r="A9" s="120"/>
      <c r="B9" s="185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389" t="s">
        <v>6</v>
      </c>
      <c r="P9" s="187"/>
      <c r="Q9" s="119"/>
      <c r="R9" s="115"/>
      <c r="S9" s="132"/>
      <c r="T9" s="132"/>
      <c r="U9" s="115"/>
      <c r="V9" s="115"/>
      <c r="W9" s="115"/>
    </row>
    <row r="10" spans="1:23" ht="27" customHeight="1" thickBot="1" x14ac:dyDescent="0.4">
      <c r="A10" s="120"/>
      <c r="B10" s="179" t="s">
        <v>113</v>
      </c>
      <c r="C10" s="170"/>
      <c r="D10" s="190" t="str">
        <f>','!E9</f>
        <v>CAMANA CARAVELLI</v>
      </c>
      <c r="E10" s="186"/>
      <c r="F10" s="188"/>
      <c r="G10" s="188"/>
      <c r="H10" s="170"/>
      <c r="I10" s="187" t="s">
        <v>8</v>
      </c>
      <c r="J10" s="187"/>
      <c r="K10" s="190">
        <f>','!N9</f>
        <v>0</v>
      </c>
      <c r="L10" s="188"/>
      <c r="M10" s="188"/>
      <c r="N10" s="184"/>
      <c r="O10" s="389"/>
      <c r="P10" s="191">
        <f>','!T7</f>
        <v>2017</v>
      </c>
      <c r="Q10" s="133"/>
      <c r="R10" s="132"/>
      <c r="S10" s="115"/>
      <c r="T10" s="115"/>
      <c r="U10" s="115"/>
      <c r="V10" s="115"/>
      <c r="W10" s="115"/>
    </row>
    <row r="11" spans="1:23" ht="24.95" customHeight="1" thickBot="1" x14ac:dyDescent="0.25">
      <c r="A11" s="12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9"/>
      <c r="R11" s="115"/>
      <c r="S11" s="115"/>
      <c r="T11" s="115"/>
      <c r="U11" s="115"/>
      <c r="V11" s="115"/>
      <c r="W11" s="115"/>
    </row>
    <row r="12" spans="1:23" s="122" customFormat="1" ht="51" customHeight="1" x14ac:dyDescent="0.25">
      <c r="A12" s="125"/>
      <c r="B12" s="404" t="s">
        <v>114</v>
      </c>
      <c r="C12" s="405"/>
      <c r="D12" s="398" t="s">
        <v>115</v>
      </c>
      <c r="E12" s="396" t="s">
        <v>18</v>
      </c>
      <c r="F12" s="396"/>
      <c r="G12" s="396" t="s">
        <v>116</v>
      </c>
      <c r="H12" s="396"/>
      <c r="I12" s="396" t="s">
        <v>117</v>
      </c>
      <c r="J12" s="396"/>
      <c r="K12" s="396" t="s">
        <v>118</v>
      </c>
      <c r="L12" s="396"/>
      <c r="M12" s="396" t="s">
        <v>119</v>
      </c>
      <c r="N12" s="396"/>
      <c r="O12" s="396" t="s">
        <v>41</v>
      </c>
      <c r="P12" s="431" t="s">
        <v>120</v>
      </c>
      <c r="Q12" s="144"/>
      <c r="R12" s="123"/>
      <c r="S12" s="123"/>
      <c r="T12" s="130"/>
      <c r="U12" s="131"/>
      <c r="V12" s="123"/>
      <c r="W12" s="123"/>
    </row>
    <row r="13" spans="1:23" s="122" customFormat="1" ht="51" customHeight="1" thickBot="1" x14ac:dyDescent="0.3">
      <c r="A13" s="125"/>
      <c r="B13" s="406"/>
      <c r="C13" s="407"/>
      <c r="D13" s="399"/>
      <c r="E13" s="196" t="s">
        <v>33</v>
      </c>
      <c r="F13" s="196" t="s">
        <v>34</v>
      </c>
      <c r="G13" s="196" t="s">
        <v>33</v>
      </c>
      <c r="H13" s="196" t="s">
        <v>34</v>
      </c>
      <c r="I13" s="196" t="s">
        <v>33</v>
      </c>
      <c r="J13" s="196" t="s">
        <v>34</v>
      </c>
      <c r="K13" s="196" t="s">
        <v>33</v>
      </c>
      <c r="L13" s="196" t="s">
        <v>34</v>
      </c>
      <c r="M13" s="196" t="s">
        <v>33</v>
      </c>
      <c r="N13" s="196" t="s">
        <v>34</v>
      </c>
      <c r="O13" s="397"/>
      <c r="P13" s="432"/>
      <c r="Q13" s="144"/>
      <c r="R13" s="123"/>
      <c r="S13" s="123"/>
      <c r="T13" s="130"/>
      <c r="U13" s="131"/>
      <c r="V13" s="123"/>
      <c r="W13" s="123"/>
    </row>
    <row r="14" spans="1:23" s="128" customFormat="1" ht="51" customHeight="1" thickBot="1" x14ac:dyDescent="0.4">
      <c r="A14" s="127"/>
      <c r="B14" s="400" t="s">
        <v>18</v>
      </c>
      <c r="C14" s="401"/>
      <c r="D14" s="147" t="s">
        <v>30</v>
      </c>
      <c r="E14" s="194">
        <f>E15+E17+E19+E21+E23+E25+E27+E29+E30+E31+E32+E33+E34</f>
        <v>1097</v>
      </c>
      <c r="F14" s="194">
        <f t="shared" ref="F14:P14" si="0">F15+F17+F19+F21+F23+F25+F27+F29+F30+F31+F32+F33+F34</f>
        <v>3623</v>
      </c>
      <c r="G14" s="192">
        <f t="shared" si="0"/>
        <v>29</v>
      </c>
      <c r="H14" s="192">
        <f t="shared" si="0"/>
        <v>47</v>
      </c>
      <c r="I14" s="192">
        <f t="shared" si="0"/>
        <v>601</v>
      </c>
      <c r="J14" s="192">
        <f t="shared" si="0"/>
        <v>1662</v>
      </c>
      <c r="K14" s="192">
        <f t="shared" si="0"/>
        <v>461</v>
      </c>
      <c r="L14" s="192">
        <f t="shared" si="0"/>
        <v>1903</v>
      </c>
      <c r="M14" s="192">
        <f t="shared" si="0"/>
        <v>6</v>
      </c>
      <c r="N14" s="192">
        <f t="shared" si="0"/>
        <v>11</v>
      </c>
      <c r="O14" s="192">
        <f t="shared" si="0"/>
        <v>122</v>
      </c>
      <c r="P14" s="193">
        <f t="shared" si="0"/>
        <v>1</v>
      </c>
      <c r="Q14" s="144"/>
      <c r="R14" s="130"/>
      <c r="S14" s="130"/>
      <c r="T14" s="130"/>
      <c r="U14" s="129"/>
      <c r="V14" s="126"/>
      <c r="W14" s="126"/>
    </row>
    <row r="15" spans="1:23" s="122" customFormat="1" ht="51" customHeight="1" x14ac:dyDescent="0.35">
      <c r="A15" s="125"/>
      <c r="B15" s="400" t="s">
        <v>121</v>
      </c>
      <c r="C15" s="401"/>
      <c r="D15" s="147" t="s">
        <v>30</v>
      </c>
      <c r="E15" s="197">
        <f>SUM(G15,I15,K15,M15)</f>
        <v>27</v>
      </c>
      <c r="F15" s="197">
        <f>SUM(H15,J15,L15,N15)</f>
        <v>54</v>
      </c>
      <c r="G15" s="198">
        <f>','!E18</f>
        <v>1</v>
      </c>
      <c r="H15" s="198">
        <f>','!E19</f>
        <v>1</v>
      </c>
      <c r="I15" s="198">
        <f>','!E20</f>
        <v>13</v>
      </c>
      <c r="J15" s="198">
        <f>','!E21</f>
        <v>30</v>
      </c>
      <c r="K15" s="198">
        <f>','!E22</f>
        <v>13</v>
      </c>
      <c r="L15" s="198">
        <f>','!E23</f>
        <v>23</v>
      </c>
      <c r="M15" s="199"/>
      <c r="N15" s="199"/>
      <c r="O15" s="198">
        <v>4</v>
      </c>
      <c r="P15" s="200">
        <f>','!E27</f>
        <v>0</v>
      </c>
      <c r="Q15" s="124"/>
      <c r="R15" s="123"/>
      <c r="S15" s="123"/>
      <c r="T15" s="123"/>
      <c r="U15" s="123"/>
      <c r="V15" s="123"/>
      <c r="W15" s="123"/>
    </row>
    <row r="16" spans="1:23" s="122" customFormat="1" ht="51" customHeight="1" thickBot="1" x14ac:dyDescent="0.3">
      <c r="A16" s="125"/>
      <c r="B16" s="402"/>
      <c r="C16" s="403"/>
      <c r="D16" s="150" t="s">
        <v>31</v>
      </c>
      <c r="E16" s="201">
        <f>SUM(G16,I16,K16,M16)</f>
        <v>27</v>
      </c>
      <c r="F16" s="201">
        <f>SUM(H16,J16,L16,N16)</f>
        <v>3</v>
      </c>
      <c r="G16" s="202">
        <f>','!F18</f>
        <v>1</v>
      </c>
      <c r="H16" s="202">
        <f>','!F19</f>
        <v>1</v>
      </c>
      <c r="I16" s="202">
        <f>','!F20</f>
        <v>13</v>
      </c>
      <c r="J16" s="202">
        <f>','!F21</f>
        <v>1</v>
      </c>
      <c r="K16" s="202">
        <f>','!F22</f>
        <v>13</v>
      </c>
      <c r="L16" s="202">
        <f>','!F23</f>
        <v>1</v>
      </c>
      <c r="M16" s="203"/>
      <c r="N16" s="203"/>
      <c r="O16" s="203"/>
      <c r="P16" s="204"/>
      <c r="Q16" s="124"/>
      <c r="R16" s="123"/>
      <c r="S16" s="123"/>
      <c r="T16" s="123"/>
      <c r="U16" s="123"/>
      <c r="V16" s="123"/>
      <c r="W16" s="123"/>
    </row>
    <row r="17" spans="1:23" s="122" customFormat="1" ht="51" customHeight="1" thickTop="1" x14ac:dyDescent="0.25">
      <c r="A17" s="125"/>
      <c r="B17" s="411" t="s">
        <v>12</v>
      </c>
      <c r="C17" s="443" t="s">
        <v>122</v>
      </c>
      <c r="D17" s="151" t="s">
        <v>30</v>
      </c>
      <c r="E17" s="205">
        <f>SUM(G17,I17,K17,M17)</f>
        <v>146</v>
      </c>
      <c r="F17" s="205">
        <f t="shared" ref="F17:F28" si="1">SUM(H17,J17,L17,N17)</f>
        <v>557</v>
      </c>
      <c r="G17" s="205">
        <f>','!G18</f>
        <v>2</v>
      </c>
      <c r="H17" s="205">
        <f>','!G19</f>
        <v>5</v>
      </c>
      <c r="I17" s="205">
        <f>','!G20</f>
        <v>85</v>
      </c>
      <c r="J17" s="205">
        <f>','!G21</f>
        <v>254</v>
      </c>
      <c r="K17" s="205">
        <f>','!G22</f>
        <v>59</v>
      </c>
      <c r="L17" s="205">
        <f>','!G23</f>
        <v>298</v>
      </c>
      <c r="M17" s="206"/>
      <c r="N17" s="206"/>
      <c r="O17" s="207">
        <v>10</v>
      </c>
      <c r="P17" s="208">
        <f>','!G27</f>
        <v>0</v>
      </c>
      <c r="Q17" s="124"/>
      <c r="R17" s="123"/>
      <c r="S17" s="123"/>
      <c r="T17" s="123"/>
      <c r="U17" s="123"/>
      <c r="V17" s="123"/>
      <c r="W17" s="123"/>
    </row>
    <row r="18" spans="1:23" s="122" customFormat="1" ht="51" customHeight="1" x14ac:dyDescent="0.25">
      <c r="A18" s="125"/>
      <c r="B18" s="391"/>
      <c r="C18" s="409"/>
      <c r="D18" s="152" t="s">
        <v>31</v>
      </c>
      <c r="E18" s="209">
        <f t="shared" ref="E18:E28" si="2">SUM(G18,I18,K18,M18)</f>
        <v>146</v>
      </c>
      <c r="F18" s="209">
        <f t="shared" si="1"/>
        <v>2228</v>
      </c>
      <c r="G18" s="209">
        <f>','!H18</f>
        <v>2</v>
      </c>
      <c r="H18" s="209">
        <f>','!H19</f>
        <v>20</v>
      </c>
      <c r="I18" s="209">
        <f>','!H20</f>
        <v>85</v>
      </c>
      <c r="J18" s="209">
        <f>','!H21</f>
        <v>1016</v>
      </c>
      <c r="K18" s="209">
        <f>','!H22</f>
        <v>59</v>
      </c>
      <c r="L18" s="209">
        <f>','!H23</f>
        <v>1192</v>
      </c>
      <c r="M18" s="210"/>
      <c r="N18" s="210"/>
      <c r="O18" s="210"/>
      <c r="P18" s="211"/>
      <c r="Q18" s="124"/>
      <c r="R18" s="123"/>
      <c r="S18" s="123"/>
      <c r="T18" s="123"/>
      <c r="U18" s="123"/>
      <c r="V18" s="123"/>
      <c r="W18" s="123"/>
    </row>
    <row r="19" spans="1:23" s="122" customFormat="1" ht="51" customHeight="1" x14ac:dyDescent="0.25">
      <c r="A19" s="125"/>
      <c r="B19" s="391"/>
      <c r="C19" s="408" t="s">
        <v>123</v>
      </c>
      <c r="D19" s="152" t="s">
        <v>30</v>
      </c>
      <c r="E19" s="218">
        <f t="shared" si="2"/>
        <v>138</v>
      </c>
      <c r="F19" s="209">
        <f>SUM(H19,J19,L19,N19)</f>
        <v>582</v>
      </c>
      <c r="G19" s="212">
        <v>1</v>
      </c>
      <c r="H19" s="213">
        <v>13</v>
      </c>
      <c r="I19" s="212">
        <v>91</v>
      </c>
      <c r="J19" s="213">
        <v>341</v>
      </c>
      <c r="K19" s="214">
        <v>46</v>
      </c>
      <c r="L19" s="213">
        <v>228</v>
      </c>
      <c r="M19" s="203"/>
      <c r="N19" s="203"/>
      <c r="O19" s="215">
        <v>12</v>
      </c>
      <c r="P19" s="216">
        <v>0</v>
      </c>
      <c r="Q19" s="124"/>
      <c r="R19" s="123"/>
      <c r="S19" s="123"/>
      <c r="T19" s="123"/>
      <c r="U19" s="123"/>
      <c r="V19" s="123"/>
      <c r="W19" s="123"/>
    </row>
    <row r="20" spans="1:23" s="122" customFormat="1" ht="51" customHeight="1" x14ac:dyDescent="0.25">
      <c r="A20" s="125"/>
      <c r="B20" s="391"/>
      <c r="C20" s="409"/>
      <c r="D20" s="152" t="s">
        <v>31</v>
      </c>
      <c r="E20" s="209">
        <f t="shared" si="2"/>
        <v>138</v>
      </c>
      <c r="F20" s="209">
        <f t="shared" si="1"/>
        <v>582</v>
      </c>
      <c r="G20" s="213">
        <v>1</v>
      </c>
      <c r="H20" s="213">
        <v>13</v>
      </c>
      <c r="I20" s="213">
        <v>91</v>
      </c>
      <c r="J20" s="213">
        <v>341</v>
      </c>
      <c r="K20" s="217">
        <v>46</v>
      </c>
      <c r="L20" s="213">
        <v>228</v>
      </c>
      <c r="M20" s="203"/>
      <c r="N20" s="203"/>
      <c r="O20" s="210"/>
      <c r="P20" s="211"/>
      <c r="Q20" s="124"/>
      <c r="R20" s="123"/>
      <c r="S20" s="123"/>
      <c r="T20" s="123"/>
      <c r="U20" s="123"/>
      <c r="V20" s="123"/>
      <c r="W20" s="123"/>
    </row>
    <row r="21" spans="1:23" s="122" customFormat="1" ht="51" customHeight="1" x14ac:dyDescent="0.25">
      <c r="A21" s="125"/>
      <c r="B21" s="391"/>
      <c r="C21" s="408" t="s">
        <v>124</v>
      </c>
      <c r="D21" s="152" t="s">
        <v>30</v>
      </c>
      <c r="E21" s="218">
        <f t="shared" si="2"/>
        <v>234</v>
      </c>
      <c r="F21" s="209">
        <f t="shared" si="1"/>
        <v>1462</v>
      </c>
      <c r="G21" s="218">
        <v>9</v>
      </c>
      <c r="H21" s="209">
        <v>21</v>
      </c>
      <c r="I21" s="218">
        <v>153</v>
      </c>
      <c r="J21" s="209">
        <v>709</v>
      </c>
      <c r="K21" s="218">
        <v>72</v>
      </c>
      <c r="L21" s="209">
        <v>732</v>
      </c>
      <c r="M21" s="203"/>
      <c r="N21" s="203"/>
      <c r="O21" s="215">
        <v>57</v>
      </c>
      <c r="P21" s="216">
        <v>1</v>
      </c>
      <c r="Q21" s="145"/>
      <c r="R21" s="121"/>
      <c r="S21" s="121"/>
      <c r="T21" s="121"/>
      <c r="U21" s="123"/>
      <c r="V21" s="123"/>
      <c r="W21" s="123"/>
    </row>
    <row r="22" spans="1:23" s="122" customFormat="1" ht="51" customHeight="1" x14ac:dyDescent="0.25">
      <c r="A22" s="125"/>
      <c r="B22" s="391"/>
      <c r="C22" s="409"/>
      <c r="D22" s="152" t="s">
        <v>31</v>
      </c>
      <c r="E22" s="209">
        <f t="shared" si="2"/>
        <v>234</v>
      </c>
      <c r="F22" s="209">
        <f t="shared" si="1"/>
        <v>1462</v>
      </c>
      <c r="G22" s="209">
        <v>9</v>
      </c>
      <c r="H22" s="209">
        <v>21</v>
      </c>
      <c r="I22" s="209">
        <v>153</v>
      </c>
      <c r="J22" s="209">
        <v>709</v>
      </c>
      <c r="K22" s="209">
        <v>72</v>
      </c>
      <c r="L22" s="209">
        <v>732</v>
      </c>
      <c r="M22" s="203"/>
      <c r="N22" s="203"/>
      <c r="O22" s="210"/>
      <c r="P22" s="211"/>
      <c r="Q22" s="145"/>
      <c r="R22" s="121"/>
      <c r="S22" s="121"/>
      <c r="T22" s="121"/>
      <c r="U22" s="123"/>
      <c r="V22" s="123"/>
      <c r="W22" s="123"/>
    </row>
    <row r="23" spans="1:23" s="122" customFormat="1" ht="51" customHeight="1" x14ac:dyDescent="0.25">
      <c r="A23" s="125"/>
      <c r="B23" s="391"/>
      <c r="C23" s="408" t="s">
        <v>125</v>
      </c>
      <c r="D23" s="152" t="s">
        <v>30</v>
      </c>
      <c r="E23" s="201">
        <f t="shared" si="2"/>
        <v>33</v>
      </c>
      <c r="F23" s="201">
        <f t="shared" si="1"/>
        <v>29</v>
      </c>
      <c r="G23" s="215">
        <v>1</v>
      </c>
      <c r="H23" s="215">
        <v>0</v>
      </c>
      <c r="I23" s="215">
        <v>18</v>
      </c>
      <c r="J23" s="215">
        <v>14</v>
      </c>
      <c r="K23" s="215">
        <v>14</v>
      </c>
      <c r="L23" s="215">
        <v>15</v>
      </c>
      <c r="M23" s="203"/>
      <c r="N23" s="203"/>
      <c r="O23" s="215">
        <v>0</v>
      </c>
      <c r="P23" s="216">
        <v>0</v>
      </c>
      <c r="Q23" s="145"/>
      <c r="R23" s="121"/>
      <c r="S23" s="121"/>
      <c r="T23" s="121"/>
      <c r="U23" s="123"/>
      <c r="V23" s="123"/>
      <c r="W23" s="123"/>
    </row>
    <row r="24" spans="1:23" s="122" customFormat="1" ht="51" customHeight="1" thickBot="1" x14ac:dyDescent="0.3">
      <c r="A24" s="125"/>
      <c r="B24" s="412"/>
      <c r="C24" s="410"/>
      <c r="D24" s="153" t="s">
        <v>31</v>
      </c>
      <c r="E24" s="219">
        <f t="shared" si="2"/>
        <v>33</v>
      </c>
      <c r="F24" s="219">
        <f t="shared" si="1"/>
        <v>2</v>
      </c>
      <c r="G24" s="220">
        <v>1</v>
      </c>
      <c r="H24" s="220">
        <v>0</v>
      </c>
      <c r="I24" s="220">
        <v>18</v>
      </c>
      <c r="J24" s="220">
        <v>2</v>
      </c>
      <c r="K24" s="220">
        <v>14</v>
      </c>
      <c r="L24" s="220">
        <v>0</v>
      </c>
      <c r="M24" s="221"/>
      <c r="N24" s="221"/>
      <c r="O24" s="221"/>
      <c r="P24" s="222"/>
      <c r="Q24" s="145"/>
      <c r="R24" s="121"/>
      <c r="S24" s="121"/>
      <c r="T24" s="121"/>
      <c r="U24" s="123"/>
      <c r="V24" s="123"/>
      <c r="W24" s="123"/>
    </row>
    <row r="25" spans="1:23" s="122" customFormat="1" ht="51" customHeight="1" thickTop="1" x14ac:dyDescent="0.25">
      <c r="A25" s="125"/>
      <c r="B25" s="391" t="s">
        <v>13</v>
      </c>
      <c r="C25" s="409" t="s">
        <v>126</v>
      </c>
      <c r="D25" s="152" t="s">
        <v>30</v>
      </c>
      <c r="E25" s="218">
        <f t="shared" si="2"/>
        <v>481</v>
      </c>
      <c r="F25" s="218">
        <f t="shared" si="1"/>
        <v>919</v>
      </c>
      <c r="G25" s="218">
        <f>','!K18</f>
        <v>15</v>
      </c>
      <c r="H25" s="218">
        <f>','!K19</f>
        <v>7</v>
      </c>
      <c r="I25" s="218">
        <f>','!K20</f>
        <v>218</v>
      </c>
      <c r="J25" s="218">
        <f>','!K21</f>
        <v>311</v>
      </c>
      <c r="K25" s="218">
        <f>','!K22</f>
        <v>242</v>
      </c>
      <c r="L25" s="218">
        <f>','!K23</f>
        <v>590</v>
      </c>
      <c r="M25" s="214">
        <f>','!K24</f>
        <v>6</v>
      </c>
      <c r="N25" s="214">
        <f>','!K25</f>
        <v>11</v>
      </c>
      <c r="O25" s="214">
        <v>37</v>
      </c>
      <c r="P25" s="223">
        <f>','!K27</f>
        <v>0</v>
      </c>
      <c r="Q25" s="145"/>
      <c r="R25" s="121"/>
      <c r="S25" s="121"/>
      <c r="T25" s="121"/>
      <c r="U25" s="123"/>
    </row>
    <row r="26" spans="1:23" s="122" customFormat="1" ht="51" customHeight="1" x14ac:dyDescent="0.25">
      <c r="A26" s="125"/>
      <c r="B26" s="391"/>
      <c r="C26" s="413"/>
      <c r="D26" s="154" t="s">
        <v>31</v>
      </c>
      <c r="E26" s="209">
        <f t="shared" si="2"/>
        <v>4810</v>
      </c>
      <c r="F26" s="209">
        <f t="shared" si="1"/>
        <v>27570</v>
      </c>
      <c r="G26" s="209">
        <f>','!L18</f>
        <v>150</v>
      </c>
      <c r="H26" s="209">
        <f>','!L19</f>
        <v>210</v>
      </c>
      <c r="I26" s="209">
        <f>','!L20</f>
        <v>2180</v>
      </c>
      <c r="J26" s="209">
        <f>','!L21</f>
        <v>9330</v>
      </c>
      <c r="K26" s="209">
        <f>','!L22</f>
        <v>2420</v>
      </c>
      <c r="L26" s="209">
        <f>','!L23</f>
        <v>17700</v>
      </c>
      <c r="M26" s="217">
        <f>','!L24</f>
        <v>60</v>
      </c>
      <c r="N26" s="217">
        <f>','!L25</f>
        <v>330</v>
      </c>
      <c r="O26" s="210"/>
      <c r="P26" s="211"/>
      <c r="Q26" s="145"/>
      <c r="R26" s="121"/>
      <c r="S26" s="121"/>
      <c r="T26" s="121"/>
      <c r="U26" s="123"/>
    </row>
    <row r="27" spans="1:23" s="122" customFormat="1" ht="51" customHeight="1" x14ac:dyDescent="0.25">
      <c r="A27" s="125"/>
      <c r="B27" s="391"/>
      <c r="C27" s="413" t="s">
        <v>127</v>
      </c>
      <c r="D27" s="154" t="s">
        <v>30</v>
      </c>
      <c r="E27" s="209">
        <f t="shared" si="2"/>
        <v>8</v>
      </c>
      <c r="F27" s="209">
        <f t="shared" si="1"/>
        <v>1</v>
      </c>
      <c r="G27" s="217">
        <f>','!M18</f>
        <v>0</v>
      </c>
      <c r="H27" s="217">
        <f>','!M19</f>
        <v>0</v>
      </c>
      <c r="I27" s="217">
        <f>','!M20</f>
        <v>1</v>
      </c>
      <c r="J27" s="217">
        <f>','!M21</f>
        <v>0</v>
      </c>
      <c r="K27" s="217">
        <f>','!M22</f>
        <v>7</v>
      </c>
      <c r="L27" s="217">
        <f>','!M23</f>
        <v>1</v>
      </c>
      <c r="M27" s="210"/>
      <c r="N27" s="210"/>
      <c r="O27" s="217">
        <v>0</v>
      </c>
      <c r="P27" s="224">
        <f>','!M27</f>
        <v>0</v>
      </c>
      <c r="Q27" s="145"/>
      <c r="R27" s="121"/>
      <c r="S27" s="121"/>
      <c r="T27" s="121"/>
      <c r="U27" s="123"/>
    </row>
    <row r="28" spans="1:23" s="122" customFormat="1" ht="51" customHeight="1" x14ac:dyDescent="0.25">
      <c r="A28" s="125"/>
      <c r="B28" s="393"/>
      <c r="C28" s="413"/>
      <c r="D28" s="154" t="s">
        <v>31</v>
      </c>
      <c r="E28" s="209">
        <f t="shared" si="2"/>
        <v>80</v>
      </c>
      <c r="F28" s="209">
        <f t="shared" si="1"/>
        <v>30</v>
      </c>
      <c r="G28" s="217">
        <f>','!N18</f>
        <v>0</v>
      </c>
      <c r="H28" s="217">
        <f>','!N19</f>
        <v>0</v>
      </c>
      <c r="I28" s="217">
        <f>','!N20</f>
        <v>10</v>
      </c>
      <c r="J28" s="217">
        <f>','!N21</f>
        <v>0</v>
      </c>
      <c r="K28" s="217">
        <f>','!N22</f>
        <v>70</v>
      </c>
      <c r="L28" s="217">
        <f>','!N23</f>
        <v>30</v>
      </c>
      <c r="M28" s="210"/>
      <c r="N28" s="210"/>
      <c r="O28" s="210"/>
      <c r="P28" s="211"/>
      <c r="Q28" s="145"/>
      <c r="R28" s="121"/>
      <c r="S28" s="121"/>
      <c r="T28" s="121"/>
      <c r="U28" s="123"/>
    </row>
    <row r="29" spans="1:23" s="122" customFormat="1" ht="51" customHeight="1" x14ac:dyDescent="0.25">
      <c r="A29" s="125"/>
      <c r="B29" s="394" t="s">
        <v>128</v>
      </c>
      <c r="C29" s="395"/>
      <c r="D29" s="154" t="s">
        <v>30</v>
      </c>
      <c r="E29" s="209">
        <f t="shared" ref="E29:E34" si="3">SUM(G29,I29,K29,M29)</f>
        <v>0</v>
      </c>
      <c r="F29" s="209">
        <f t="shared" ref="F29:F34" si="4">SUM(H29,J29,L29,N29)</f>
        <v>9</v>
      </c>
      <c r="G29" s="210"/>
      <c r="H29" s="210"/>
      <c r="I29" s="217">
        <f>','!O20</f>
        <v>0</v>
      </c>
      <c r="J29" s="217">
        <f>','!O21</f>
        <v>0</v>
      </c>
      <c r="K29" s="217">
        <f>','!O22</f>
        <v>0</v>
      </c>
      <c r="L29" s="217">
        <f>','!O23</f>
        <v>9</v>
      </c>
      <c r="M29" s="210"/>
      <c r="N29" s="210"/>
      <c r="O29" s="217">
        <v>0</v>
      </c>
      <c r="P29" s="224">
        <f>','!O27</f>
        <v>0</v>
      </c>
      <c r="Q29" s="145"/>
      <c r="R29" s="121"/>
      <c r="S29" s="121"/>
      <c r="T29" s="121"/>
      <c r="U29" s="123"/>
    </row>
    <row r="30" spans="1:23" s="122" customFormat="1" ht="51" customHeight="1" x14ac:dyDescent="0.25">
      <c r="A30" s="125"/>
      <c r="B30" s="394" t="s">
        <v>129</v>
      </c>
      <c r="C30" s="395"/>
      <c r="D30" s="154" t="s">
        <v>30</v>
      </c>
      <c r="E30" s="209">
        <f t="shared" si="3"/>
        <v>0</v>
      </c>
      <c r="F30" s="209">
        <f t="shared" si="4"/>
        <v>0</v>
      </c>
      <c r="G30" s="210"/>
      <c r="H30" s="210"/>
      <c r="I30" s="217">
        <f>','!P20</f>
        <v>0</v>
      </c>
      <c r="J30" s="217">
        <f>','!P21</f>
        <v>0</v>
      </c>
      <c r="K30" s="217">
        <f>','!P22</f>
        <v>0</v>
      </c>
      <c r="L30" s="217">
        <f>','!P23</f>
        <v>0</v>
      </c>
      <c r="M30" s="210"/>
      <c r="N30" s="210"/>
      <c r="O30" s="217">
        <v>0</v>
      </c>
      <c r="P30" s="224">
        <f>','!P27</f>
        <v>0</v>
      </c>
      <c r="Q30" s="145"/>
      <c r="R30" s="121"/>
      <c r="S30" s="121"/>
      <c r="T30" s="121"/>
      <c r="U30" s="123"/>
    </row>
    <row r="31" spans="1:23" s="122" customFormat="1" ht="51" customHeight="1" x14ac:dyDescent="0.25">
      <c r="A31" s="125"/>
      <c r="B31" s="394" t="s">
        <v>16</v>
      </c>
      <c r="C31" s="395"/>
      <c r="D31" s="154" t="s">
        <v>30</v>
      </c>
      <c r="E31" s="209">
        <f t="shared" si="3"/>
        <v>19</v>
      </c>
      <c r="F31" s="209">
        <f t="shared" si="4"/>
        <v>4</v>
      </c>
      <c r="G31" s="217">
        <f>','!Q18</f>
        <v>0</v>
      </c>
      <c r="H31" s="217">
        <f>','!Q$19</f>
        <v>0</v>
      </c>
      <c r="I31" s="217">
        <f>','!$Q20</f>
        <v>13</v>
      </c>
      <c r="J31" s="217">
        <f>','!$Q21</f>
        <v>1</v>
      </c>
      <c r="K31" s="217">
        <f>','!$Q22</f>
        <v>6</v>
      </c>
      <c r="L31" s="217">
        <f>','!$Q23</f>
        <v>3</v>
      </c>
      <c r="M31" s="210"/>
      <c r="N31" s="210"/>
      <c r="O31" s="217">
        <v>1</v>
      </c>
      <c r="P31" s="224">
        <f>','!Q27</f>
        <v>0</v>
      </c>
      <c r="Q31" s="145"/>
      <c r="R31" s="121"/>
      <c r="S31" s="121"/>
      <c r="T31" s="121"/>
      <c r="U31" s="123"/>
    </row>
    <row r="32" spans="1:23" s="122" customFormat="1" ht="51" customHeight="1" x14ac:dyDescent="0.25">
      <c r="A32" s="125"/>
      <c r="B32" s="390" t="s">
        <v>17</v>
      </c>
      <c r="C32" s="155" t="s">
        <v>26</v>
      </c>
      <c r="D32" s="154" t="s">
        <v>30</v>
      </c>
      <c r="E32" s="209">
        <f t="shared" si="3"/>
        <v>0</v>
      </c>
      <c r="F32" s="209">
        <f t="shared" si="4"/>
        <v>0</v>
      </c>
      <c r="G32" s="217">
        <f>','!R18</f>
        <v>0</v>
      </c>
      <c r="H32" s="217">
        <f>','!R$19</f>
        <v>0</v>
      </c>
      <c r="I32" s="217">
        <f>','!$R20</f>
        <v>0</v>
      </c>
      <c r="J32" s="217">
        <f>','!$R21</f>
        <v>0</v>
      </c>
      <c r="K32" s="217">
        <f>','!$R22</f>
        <v>0</v>
      </c>
      <c r="L32" s="217">
        <f>','!$R23</f>
        <v>0</v>
      </c>
      <c r="M32" s="210"/>
      <c r="N32" s="210"/>
      <c r="O32" s="217">
        <v>0</v>
      </c>
      <c r="P32" s="224">
        <f>','!R27</f>
        <v>0</v>
      </c>
      <c r="Q32" s="145"/>
      <c r="R32" s="121"/>
      <c r="S32" s="121"/>
      <c r="T32" s="121"/>
      <c r="U32" s="123"/>
    </row>
    <row r="33" spans="1:22" s="122" customFormat="1" ht="51" customHeight="1" x14ac:dyDescent="0.25">
      <c r="A33" s="125"/>
      <c r="B33" s="391"/>
      <c r="C33" s="155" t="s">
        <v>27</v>
      </c>
      <c r="D33" s="154" t="s">
        <v>30</v>
      </c>
      <c r="E33" s="209">
        <f t="shared" si="3"/>
        <v>4</v>
      </c>
      <c r="F33" s="209">
        <f t="shared" si="4"/>
        <v>6</v>
      </c>
      <c r="G33" s="217">
        <f>','!S18</f>
        <v>0</v>
      </c>
      <c r="H33" s="217">
        <f>','!S$19</f>
        <v>0</v>
      </c>
      <c r="I33" s="217">
        <f>','!$S20</f>
        <v>4</v>
      </c>
      <c r="J33" s="217">
        <f>','!$S21</f>
        <v>2</v>
      </c>
      <c r="K33" s="217">
        <f>','!$S22</f>
        <v>0</v>
      </c>
      <c r="L33" s="217">
        <f>','!$S23</f>
        <v>4</v>
      </c>
      <c r="M33" s="210"/>
      <c r="N33" s="210"/>
      <c r="O33" s="217">
        <v>0</v>
      </c>
      <c r="P33" s="224">
        <f>','!S27</f>
        <v>0</v>
      </c>
      <c r="Q33" s="145"/>
      <c r="R33" s="121"/>
      <c r="S33" s="121"/>
      <c r="T33" s="121"/>
      <c r="U33" s="123"/>
    </row>
    <row r="34" spans="1:22" s="126" customFormat="1" ht="51" customHeight="1" thickBot="1" x14ac:dyDescent="0.3">
      <c r="A34" s="127"/>
      <c r="B34" s="392"/>
      <c r="C34" s="156" t="s">
        <v>130</v>
      </c>
      <c r="D34" s="157" t="s">
        <v>30</v>
      </c>
      <c r="E34" s="240">
        <f t="shared" si="3"/>
        <v>7</v>
      </c>
      <c r="F34" s="195">
        <f t="shared" si="4"/>
        <v>0</v>
      </c>
      <c r="G34" s="225">
        <f>','!T18</f>
        <v>0</v>
      </c>
      <c r="H34" s="225">
        <f>','!T$19</f>
        <v>0</v>
      </c>
      <c r="I34" s="225">
        <f>','!$T20</f>
        <v>5</v>
      </c>
      <c r="J34" s="225">
        <f>','!$T21</f>
        <v>0</v>
      </c>
      <c r="K34" s="225">
        <f>','!$T22</f>
        <v>2</v>
      </c>
      <c r="L34" s="225">
        <f>','!$T23</f>
        <v>0</v>
      </c>
      <c r="M34" s="226"/>
      <c r="N34" s="226"/>
      <c r="O34" s="225">
        <v>1</v>
      </c>
      <c r="P34" s="227">
        <f>','!T27</f>
        <v>0</v>
      </c>
      <c r="Q34" s="145"/>
      <c r="R34" s="121"/>
      <c r="S34" s="121"/>
      <c r="T34" s="121"/>
    </row>
    <row r="35" spans="1:22" ht="51" customHeight="1" thickBot="1" x14ac:dyDescent="0.3">
      <c r="A35" s="264">
        <v>1</v>
      </c>
      <c r="B35" s="264">
        <v>2</v>
      </c>
      <c r="C35" s="264">
        <v>3</v>
      </c>
      <c r="D35" s="264">
        <v>4</v>
      </c>
      <c r="E35" s="264">
        <v>5</v>
      </c>
      <c r="F35" s="264">
        <v>6</v>
      </c>
      <c r="G35" s="264">
        <v>7</v>
      </c>
      <c r="H35" s="264">
        <v>8</v>
      </c>
      <c r="I35" s="264">
        <v>9</v>
      </c>
      <c r="J35" s="264">
        <v>10</v>
      </c>
      <c r="K35" s="264">
        <v>11</v>
      </c>
      <c r="L35" s="264">
        <v>12</v>
      </c>
      <c r="M35" s="264">
        <v>13</v>
      </c>
      <c r="N35" s="264">
        <v>14</v>
      </c>
      <c r="O35" s="264">
        <v>15</v>
      </c>
      <c r="P35" s="264">
        <v>16</v>
      </c>
      <c r="Q35" s="119"/>
      <c r="S35" s="115"/>
      <c r="T35" s="115"/>
      <c r="U35" s="115"/>
      <c r="V35" s="115"/>
    </row>
    <row r="36" spans="1:22" ht="51" customHeight="1" x14ac:dyDescent="0.35">
      <c r="A36" s="120"/>
      <c r="B36" s="421" t="s">
        <v>44</v>
      </c>
      <c r="C36" s="422"/>
      <c r="D36" s="148" t="s">
        <v>45</v>
      </c>
      <c r="E36" s="148" t="s">
        <v>46</v>
      </c>
      <c r="F36" s="160" t="s">
        <v>131</v>
      </c>
      <c r="G36" s="161"/>
      <c r="H36" s="421" t="s">
        <v>47</v>
      </c>
      <c r="I36" s="422"/>
      <c r="J36" s="148" t="s">
        <v>30</v>
      </c>
      <c r="K36" s="149" t="s">
        <v>31</v>
      </c>
      <c r="L36" s="161"/>
      <c r="M36" s="425" t="s">
        <v>48</v>
      </c>
      <c r="N36" s="162" t="s">
        <v>49</v>
      </c>
      <c r="O36" s="163" t="s">
        <v>50</v>
      </c>
      <c r="P36" s="158"/>
      <c r="Q36" s="119"/>
      <c r="S36" s="115"/>
      <c r="T36" s="115"/>
      <c r="U36" s="115"/>
      <c r="V36" s="115"/>
    </row>
    <row r="37" spans="1:22" s="122" customFormat="1" ht="51" customHeight="1" thickBot="1" x14ac:dyDescent="0.4">
      <c r="A37" s="125"/>
      <c r="B37" s="423"/>
      <c r="C37" s="424"/>
      <c r="D37" s="228">
        <v>38</v>
      </c>
      <c r="E37" s="228">
        <v>16</v>
      </c>
      <c r="F37" s="229">
        <v>5</v>
      </c>
      <c r="G37" s="161"/>
      <c r="H37" s="423"/>
      <c r="I37" s="424"/>
      <c r="J37" s="225">
        <v>4</v>
      </c>
      <c r="K37" s="227">
        <v>12</v>
      </c>
      <c r="L37" s="161"/>
      <c r="M37" s="426"/>
      <c r="N37" s="225">
        <v>86</v>
      </c>
      <c r="O37" s="227">
        <v>1368</v>
      </c>
      <c r="P37" s="165"/>
      <c r="Q37" s="124"/>
      <c r="U37" s="123"/>
      <c r="V37" s="123"/>
    </row>
    <row r="38" spans="1:22" ht="51" customHeight="1" x14ac:dyDescent="0.35">
      <c r="A38" s="1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  <c r="P38" s="158"/>
      <c r="Q38" s="119"/>
      <c r="S38" s="115"/>
      <c r="T38" s="115"/>
      <c r="U38" s="115"/>
      <c r="V38" s="115"/>
    </row>
    <row r="39" spans="1:22" ht="51" customHeight="1" thickBot="1" x14ac:dyDescent="0.4">
      <c r="A39" s="12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P39" s="158"/>
      <c r="Q39" s="119"/>
      <c r="S39" s="115"/>
      <c r="T39" s="115"/>
      <c r="U39" s="115"/>
    </row>
    <row r="40" spans="1:22" ht="51" customHeight="1" thickBot="1" x14ac:dyDescent="0.4">
      <c r="A40" s="120"/>
      <c r="B40" s="417" t="s">
        <v>53</v>
      </c>
      <c r="C40" s="418"/>
      <c r="D40" s="427" t="s">
        <v>54</v>
      </c>
      <c r="E40" s="427"/>
      <c r="F40" s="427" t="s">
        <v>55</v>
      </c>
      <c r="G40" s="427"/>
      <c r="H40" s="427" t="s">
        <v>56</v>
      </c>
      <c r="I40" s="427"/>
      <c r="J40" s="427" t="s">
        <v>57</v>
      </c>
      <c r="K40" s="428"/>
      <c r="L40" s="161"/>
      <c r="M40" s="429" t="s">
        <v>52</v>
      </c>
      <c r="N40" s="430"/>
      <c r="O40" s="430"/>
      <c r="P40" s="166" t="s">
        <v>49</v>
      </c>
      <c r="Q40" s="119"/>
    </row>
    <row r="41" spans="1:22" ht="51" customHeight="1" thickBot="1" x14ac:dyDescent="0.4">
      <c r="A41" s="120"/>
      <c r="B41" s="419"/>
      <c r="C41" s="420"/>
      <c r="D41" s="164" t="s">
        <v>59</v>
      </c>
      <c r="E41" s="164" t="s">
        <v>60</v>
      </c>
      <c r="F41" s="164" t="s">
        <v>59</v>
      </c>
      <c r="G41" s="164" t="s">
        <v>60</v>
      </c>
      <c r="H41" s="164" t="s">
        <v>59</v>
      </c>
      <c r="I41" s="164" t="s">
        <v>60</v>
      </c>
      <c r="J41" s="164" t="s">
        <v>59</v>
      </c>
      <c r="K41" s="167" t="s">
        <v>60</v>
      </c>
      <c r="L41" s="161"/>
      <c r="M41" s="416" t="s">
        <v>58</v>
      </c>
      <c r="N41" s="409"/>
      <c r="O41" s="409"/>
      <c r="P41" s="230">
        <v>430</v>
      </c>
      <c r="Q41" s="119"/>
    </row>
    <row r="42" spans="1:22" ht="51" customHeight="1" x14ac:dyDescent="0.35">
      <c r="A42" s="120"/>
      <c r="B42" s="416" t="s">
        <v>63</v>
      </c>
      <c r="C42" s="409"/>
      <c r="D42" s="212">
        <v>183</v>
      </c>
      <c r="E42" s="212">
        <v>119</v>
      </c>
      <c r="F42" s="212">
        <v>1261</v>
      </c>
      <c r="G42" s="212">
        <v>187</v>
      </c>
      <c r="H42" s="212">
        <v>1042</v>
      </c>
      <c r="I42" s="212">
        <v>403</v>
      </c>
      <c r="J42" s="212">
        <f t="shared" ref="J42:K46" si="5">+D42+F42+H42</f>
        <v>2486</v>
      </c>
      <c r="K42" s="233">
        <f t="shared" si="5"/>
        <v>709</v>
      </c>
      <c r="L42" s="161"/>
      <c r="M42" s="433" t="s">
        <v>62</v>
      </c>
      <c r="N42" s="413"/>
      <c r="O42" s="413"/>
      <c r="P42" s="231">
        <v>430</v>
      </c>
      <c r="Q42" s="119"/>
      <c r="S42" s="115"/>
      <c r="T42" s="115"/>
      <c r="U42" s="115"/>
      <c r="V42" s="115"/>
    </row>
    <row r="43" spans="1:22" ht="51" customHeight="1" thickBot="1" x14ac:dyDescent="0.4">
      <c r="A43" s="120"/>
      <c r="B43" s="444" t="s">
        <v>65</v>
      </c>
      <c r="C43" s="445"/>
      <c r="D43" s="234"/>
      <c r="E43" s="234"/>
      <c r="F43" s="202">
        <v>13</v>
      </c>
      <c r="G43" s="202">
        <v>0</v>
      </c>
      <c r="H43" s="202">
        <v>39</v>
      </c>
      <c r="I43" s="202">
        <v>1</v>
      </c>
      <c r="J43" s="202">
        <f t="shared" si="5"/>
        <v>52</v>
      </c>
      <c r="K43" s="235">
        <f t="shared" si="5"/>
        <v>1</v>
      </c>
      <c r="L43" s="161"/>
      <c r="M43" s="433" t="s">
        <v>64</v>
      </c>
      <c r="N43" s="413"/>
      <c r="O43" s="413"/>
      <c r="P43" s="231">
        <v>429</v>
      </c>
      <c r="Q43" s="119"/>
      <c r="T43" s="115"/>
      <c r="U43" s="115"/>
      <c r="V43" s="115"/>
    </row>
    <row r="44" spans="1:22" ht="51" customHeight="1" thickBot="1" x14ac:dyDescent="0.4">
      <c r="A44" s="120"/>
      <c r="B44" s="414" t="s">
        <v>18</v>
      </c>
      <c r="C44" s="415"/>
      <c r="D44" s="236">
        <f>D42+D43</f>
        <v>183</v>
      </c>
      <c r="E44" s="236">
        <f t="shared" ref="E44:K44" si="6">E42+E43</f>
        <v>119</v>
      </c>
      <c r="F44" s="236">
        <f t="shared" si="6"/>
        <v>1274</v>
      </c>
      <c r="G44" s="236">
        <f t="shared" si="6"/>
        <v>187</v>
      </c>
      <c r="H44" s="236">
        <f t="shared" si="6"/>
        <v>1081</v>
      </c>
      <c r="I44" s="236">
        <f t="shared" si="6"/>
        <v>404</v>
      </c>
      <c r="J44" s="236">
        <f t="shared" si="6"/>
        <v>2538</v>
      </c>
      <c r="K44" s="237">
        <f t="shared" si="6"/>
        <v>710</v>
      </c>
      <c r="L44" s="161"/>
      <c r="M44" s="433" t="s">
        <v>66</v>
      </c>
      <c r="N44" s="413"/>
      <c r="O44" s="413"/>
      <c r="P44" s="231">
        <v>0</v>
      </c>
      <c r="Q44" s="119"/>
      <c r="T44" s="115"/>
      <c r="U44" s="115"/>
      <c r="V44" s="115"/>
    </row>
    <row r="45" spans="1:22" ht="51" customHeight="1" thickBot="1" x14ac:dyDescent="0.4">
      <c r="A45" s="120"/>
      <c r="B45" s="416" t="s">
        <v>69</v>
      </c>
      <c r="C45" s="409"/>
      <c r="D45" s="212">
        <v>458</v>
      </c>
      <c r="E45" s="212">
        <v>435</v>
      </c>
      <c r="F45" s="212">
        <v>1070</v>
      </c>
      <c r="G45" s="212">
        <v>189</v>
      </c>
      <c r="H45" s="212">
        <v>1414</v>
      </c>
      <c r="I45" s="212">
        <v>605</v>
      </c>
      <c r="J45" s="212">
        <f t="shared" si="5"/>
        <v>2942</v>
      </c>
      <c r="K45" s="233">
        <f t="shared" si="5"/>
        <v>1229</v>
      </c>
      <c r="L45" s="161"/>
      <c r="M45" s="419" t="s">
        <v>68</v>
      </c>
      <c r="N45" s="420"/>
      <c r="O45" s="420"/>
      <c r="P45" s="232">
        <v>0</v>
      </c>
      <c r="Q45" s="119"/>
      <c r="S45" s="115"/>
      <c r="T45" s="115"/>
      <c r="U45" s="115"/>
      <c r="V45" s="115"/>
    </row>
    <row r="46" spans="1:22" ht="51" customHeight="1" thickBot="1" x14ac:dyDescent="0.4">
      <c r="A46" s="120"/>
      <c r="B46" s="419" t="s">
        <v>132</v>
      </c>
      <c r="C46" s="420"/>
      <c r="D46" s="238">
        <v>22</v>
      </c>
      <c r="E46" s="238">
        <v>31</v>
      </c>
      <c r="F46" s="238">
        <v>31</v>
      </c>
      <c r="G46" s="238">
        <v>2</v>
      </c>
      <c r="H46" s="238">
        <v>57</v>
      </c>
      <c r="I46" s="238">
        <v>13</v>
      </c>
      <c r="J46" s="228">
        <f t="shared" si="5"/>
        <v>110</v>
      </c>
      <c r="K46" s="239">
        <f t="shared" si="5"/>
        <v>46</v>
      </c>
      <c r="L46" s="161"/>
      <c r="M46" s="161"/>
      <c r="N46" s="161"/>
      <c r="O46" s="159"/>
      <c r="P46" s="161"/>
      <c r="Q46" s="119"/>
      <c r="S46" s="115"/>
      <c r="T46" s="115"/>
      <c r="U46" s="115"/>
      <c r="V46" s="115"/>
    </row>
    <row r="47" spans="1:22" ht="40.5" customHeight="1" thickBot="1" x14ac:dyDescent="0.25">
      <c r="A47" s="120"/>
      <c r="B47" s="158"/>
      <c r="C47" s="158"/>
      <c r="D47" s="158"/>
      <c r="E47" s="158"/>
      <c r="F47" s="158"/>
      <c r="G47" s="158"/>
      <c r="H47" s="158"/>
      <c r="I47" s="158"/>
      <c r="J47" s="158"/>
      <c r="K47" s="168"/>
      <c r="L47" s="158"/>
      <c r="M47" s="158"/>
      <c r="N47" s="158"/>
      <c r="O47" s="158"/>
      <c r="P47" s="158"/>
      <c r="Q47" s="119"/>
      <c r="T47" s="115"/>
      <c r="U47" s="115"/>
      <c r="V47" s="115"/>
    </row>
    <row r="48" spans="1:22" ht="45.75" customHeight="1" x14ac:dyDescent="0.35">
      <c r="A48" s="120"/>
      <c r="B48" s="435" t="s">
        <v>43</v>
      </c>
      <c r="C48" s="436"/>
      <c r="D48" s="169"/>
      <c r="E48" s="170"/>
      <c r="F48" s="170"/>
      <c r="G48" s="170"/>
      <c r="H48" s="170"/>
      <c r="I48" s="170"/>
      <c r="J48" s="170" t="s">
        <v>61</v>
      </c>
      <c r="K48" s="170"/>
      <c r="L48" s="171"/>
      <c r="M48" s="172"/>
      <c r="N48" s="172"/>
      <c r="O48" s="172"/>
      <c r="P48" s="158"/>
      <c r="Q48" s="119"/>
      <c r="T48" s="115"/>
      <c r="U48" s="115"/>
      <c r="V48" s="115"/>
    </row>
    <row r="49" spans="1:22" ht="41.25" customHeight="1" x14ac:dyDescent="0.35">
      <c r="A49" s="120"/>
      <c r="B49" s="437"/>
      <c r="C49" s="438"/>
      <c r="D49" s="173"/>
      <c r="E49" s="170"/>
      <c r="F49" s="170"/>
      <c r="G49" s="170"/>
      <c r="H49" s="170"/>
      <c r="I49" s="170"/>
      <c r="J49" s="170"/>
      <c r="K49" s="170"/>
      <c r="L49" s="174"/>
      <c r="M49" s="175"/>
      <c r="N49" s="175"/>
      <c r="O49" s="175"/>
      <c r="P49" s="158"/>
      <c r="Q49" s="119"/>
      <c r="T49" s="115"/>
      <c r="U49" s="115"/>
      <c r="V49" s="115"/>
    </row>
    <row r="50" spans="1:22" ht="39.75" customHeight="1" x14ac:dyDescent="0.35">
      <c r="A50" s="120"/>
      <c r="B50" s="439" t="s">
        <v>51</v>
      </c>
      <c r="C50" s="440"/>
      <c r="D50" s="176"/>
      <c r="E50" s="177"/>
      <c r="F50" s="170"/>
      <c r="G50" s="170"/>
      <c r="H50" s="170"/>
      <c r="I50" s="170"/>
      <c r="J50" s="170"/>
      <c r="K50" s="170"/>
      <c r="L50" s="174"/>
      <c r="M50" s="175"/>
      <c r="N50" s="175"/>
      <c r="O50" s="175"/>
      <c r="P50" s="158"/>
      <c r="Q50" s="119"/>
      <c r="T50" s="115"/>
      <c r="U50" s="115"/>
      <c r="V50" s="115"/>
    </row>
    <row r="51" spans="1:22" ht="42" customHeight="1" thickBot="1" x14ac:dyDescent="0.4">
      <c r="A51" s="120"/>
      <c r="B51" s="441"/>
      <c r="C51" s="442"/>
      <c r="D51" s="178"/>
      <c r="E51" s="170"/>
      <c r="F51" s="179" t="s">
        <v>70</v>
      </c>
      <c r="G51" s="170"/>
      <c r="H51" s="170"/>
      <c r="I51" s="170"/>
      <c r="J51" s="170" t="s">
        <v>67</v>
      </c>
      <c r="K51" s="177"/>
      <c r="L51" s="180"/>
      <c r="M51" s="175"/>
      <c r="N51" s="175"/>
      <c r="O51" s="175"/>
      <c r="P51" s="158"/>
      <c r="Q51" s="119"/>
      <c r="T51" s="115"/>
      <c r="U51" s="115"/>
      <c r="V51" s="115"/>
    </row>
    <row r="52" spans="1:22" ht="31.5" customHeight="1" thickBot="1" x14ac:dyDescent="0.3">
      <c r="A52" s="118"/>
      <c r="B52" s="181"/>
      <c r="C52" s="181"/>
      <c r="D52" s="182"/>
      <c r="E52" s="182"/>
      <c r="F52" s="434"/>
      <c r="G52" s="434"/>
      <c r="H52" s="434"/>
      <c r="I52" s="183"/>
      <c r="J52" s="182"/>
      <c r="K52" s="182"/>
      <c r="L52" s="182"/>
      <c r="M52" s="182"/>
      <c r="N52" s="182"/>
      <c r="O52" s="182"/>
      <c r="P52" s="181"/>
      <c r="Q52" s="117"/>
      <c r="R52" s="115"/>
      <c r="S52" s="115"/>
      <c r="T52" s="115"/>
      <c r="U52" s="115"/>
      <c r="V52" s="115"/>
    </row>
  </sheetData>
  <mergeCells count="51">
    <mergeCell ref="P12:P13"/>
    <mergeCell ref="M43:O43"/>
    <mergeCell ref="F52:H52"/>
    <mergeCell ref="B48:C49"/>
    <mergeCell ref="B50:C51"/>
    <mergeCell ref="M41:O41"/>
    <mergeCell ref="M45:O45"/>
    <mergeCell ref="M42:O42"/>
    <mergeCell ref="M44:O44"/>
    <mergeCell ref="F40:G40"/>
    <mergeCell ref="M12:N12"/>
    <mergeCell ref="E12:F12"/>
    <mergeCell ref="C17:C18"/>
    <mergeCell ref="B46:C46"/>
    <mergeCell ref="B42:C42"/>
    <mergeCell ref="B43:C43"/>
    <mergeCell ref="B45:C45"/>
    <mergeCell ref="B40:C41"/>
    <mergeCell ref="H36:I37"/>
    <mergeCell ref="M36:M37"/>
    <mergeCell ref="B36:C37"/>
    <mergeCell ref="D40:E40"/>
    <mergeCell ref="J40:K40"/>
    <mergeCell ref="H40:I40"/>
    <mergeCell ref="M40:O40"/>
    <mergeCell ref="C27:C28"/>
    <mergeCell ref="G12:H12"/>
    <mergeCell ref="I12:J12"/>
    <mergeCell ref="K12:L12"/>
    <mergeCell ref="B44:C44"/>
    <mergeCell ref="O9:O10"/>
    <mergeCell ref="B32:B34"/>
    <mergeCell ref="B25:B28"/>
    <mergeCell ref="B29:C29"/>
    <mergeCell ref="B30:C30"/>
    <mergeCell ref="B31:C31"/>
    <mergeCell ref="O12:O13"/>
    <mergeCell ref="D12:D13"/>
    <mergeCell ref="B15:C16"/>
    <mergeCell ref="B12:C13"/>
    <mergeCell ref="B14:C14"/>
    <mergeCell ref="C19:C20"/>
    <mergeCell ref="C21:C22"/>
    <mergeCell ref="C23:C24"/>
    <mergeCell ref="B17:B24"/>
    <mergeCell ref="C25:C26"/>
    <mergeCell ref="B8:C8"/>
    <mergeCell ref="N3:P3"/>
    <mergeCell ref="D3:M3"/>
    <mergeCell ref="D4:M4"/>
    <mergeCell ref="D6:M6"/>
  </mergeCells>
  <conditionalFormatting sqref="D10 D8 K8 K10 P8 P10">
    <cfRule type="cellIs" dxfId="0" priority="1" operator="between">
      <formula>0</formula>
      <formula>0</formula>
    </cfRule>
  </conditionalFormatting>
  <printOptions horizontalCentered="1"/>
  <pageMargins left="0.23622047244094491" right="0.23622047244094491" top="0.35433070866141736" bottom="0.31496062992125984" header="0.31496062992125984" footer="0.19685039370078741"/>
  <pageSetup paperSize="9" scale="36" orientation="portrait" r:id="rId1"/>
  <headerFooter>
    <oddFooter>&amp;L&amp;"-,Negrita"&amp;9ESTADISTICA E INFORMATICA MICRORED LA PAMPAFUENTE: HIS 3.05 - HIS+_2015® ELABORADO POR: B. VIZCARDO</oddFooter>
  </headerFooter>
  <colBreaks count="2" manualBreakCount="2">
    <brk id="16" max="55" man="1"/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showGridLines="0" tabSelected="1" zoomScale="80" zoomScaleNormal="80" zoomScaleSheetLayoutView="50" workbookViewId="0">
      <selection activeCell="K19" sqref="J19:K19"/>
    </sheetView>
  </sheetViews>
  <sheetFormatPr baseColWidth="10" defaultRowHeight="12.75" x14ac:dyDescent="0.25"/>
  <cols>
    <col min="1" max="1" width="1.85546875" style="241" customWidth="1"/>
    <col min="2" max="2" width="2.28515625" style="241" customWidth="1"/>
    <col min="3" max="3" width="11.42578125" style="241" customWidth="1"/>
    <col min="4" max="4" width="16.5703125" style="241" customWidth="1"/>
    <col min="5" max="5" width="11.28515625" style="241" customWidth="1"/>
    <col min="6" max="17" width="11.7109375" style="241" customWidth="1"/>
    <col min="18" max="18" width="3.5703125" style="241" customWidth="1"/>
    <col min="19" max="19" width="11.42578125" style="241" customWidth="1"/>
    <col min="20" max="21" width="2.28515625" style="241" customWidth="1"/>
    <col min="22" max="22" width="14.85546875" style="241" customWidth="1"/>
    <col min="23" max="16384" width="11.42578125" style="241"/>
  </cols>
  <sheetData>
    <row r="1" spans="2:20" ht="9" customHeight="1" thickBot="1" x14ac:dyDescent="0.3"/>
    <row r="2" spans="2:20" ht="9" customHeight="1" x14ac:dyDescent="0.25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2:20" ht="21" x14ac:dyDescent="0.25">
      <c r="B3" s="458" t="s">
        <v>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2:20" ht="18.75" x14ac:dyDescent="0.25">
      <c r="B4" s="461" t="s">
        <v>2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3"/>
    </row>
    <row r="5" spans="2:20" x14ac:dyDescent="0.25">
      <c r="B5" s="288"/>
      <c r="C5" s="242"/>
      <c r="D5" s="242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98" t="s">
        <v>1</v>
      </c>
      <c r="T5" s="289"/>
    </row>
    <row r="6" spans="2:20" ht="26.25" x14ac:dyDescent="0.25">
      <c r="B6" s="464" t="s">
        <v>133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6"/>
    </row>
    <row r="7" spans="2:20" x14ac:dyDescent="0.25">
      <c r="B7" s="288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63"/>
      <c r="N7" s="242"/>
      <c r="O7" s="242"/>
      <c r="P7" s="242"/>
      <c r="Q7" s="242"/>
      <c r="R7" s="242"/>
      <c r="S7" s="242"/>
      <c r="T7" s="289"/>
    </row>
    <row r="8" spans="2:20" ht="15" x14ac:dyDescent="0.25">
      <c r="B8" s="288"/>
      <c r="C8" s="244" t="s">
        <v>134</v>
      </c>
      <c r="D8" s="265" t="s">
        <v>160</v>
      </c>
      <c r="E8" s="242"/>
      <c r="F8" s="242"/>
      <c r="G8" s="244" t="s">
        <v>135</v>
      </c>
      <c r="H8" s="467" t="s">
        <v>162</v>
      </c>
      <c r="I8" s="467"/>
      <c r="J8" s="467"/>
      <c r="K8" s="467"/>
      <c r="L8" s="467"/>
      <c r="M8" s="242"/>
      <c r="N8" s="242"/>
      <c r="O8" s="242"/>
      <c r="P8" s="242"/>
      <c r="Q8" s="242"/>
      <c r="R8" s="242"/>
      <c r="S8" s="242"/>
      <c r="T8" s="289"/>
    </row>
    <row r="9" spans="2:20" s="248" customFormat="1" x14ac:dyDescent="0.25">
      <c r="B9" s="288"/>
      <c r="C9" s="245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7"/>
      <c r="T9" s="290"/>
    </row>
    <row r="10" spans="2:20" s="248" customFormat="1" x14ac:dyDescent="0.25">
      <c r="B10" s="288"/>
      <c r="C10" s="245"/>
      <c r="D10" s="246"/>
      <c r="E10" s="245"/>
      <c r="F10" s="245"/>
      <c r="G10" s="245"/>
      <c r="H10" s="291" t="str">
        <f>IF(F15&gt;0,"Edad Según ETAPAS DE VIDA","")</f>
        <v>Edad Según ETAPAS DE VIDA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7"/>
      <c r="S10" s="247"/>
      <c r="T10" s="290"/>
    </row>
    <row r="11" spans="2:20" s="248" customFormat="1" x14ac:dyDescent="0.25">
      <c r="B11" s="288"/>
      <c r="C11" s="245"/>
      <c r="D11" s="24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247"/>
      <c r="T11" s="290"/>
    </row>
    <row r="12" spans="2:20" x14ac:dyDescent="0.25">
      <c r="B12" s="288"/>
      <c r="C12" s="450" t="s">
        <v>136</v>
      </c>
      <c r="D12" s="450"/>
      <c r="E12" s="450" t="s">
        <v>137</v>
      </c>
      <c r="F12" s="450" t="s">
        <v>18</v>
      </c>
      <c r="G12" s="450"/>
      <c r="H12" s="450" t="s">
        <v>35</v>
      </c>
      <c r="I12" s="450"/>
      <c r="J12" s="450" t="s">
        <v>36</v>
      </c>
      <c r="K12" s="450"/>
      <c r="L12" s="450" t="s">
        <v>37</v>
      </c>
      <c r="M12" s="450"/>
      <c r="N12" s="450" t="s">
        <v>38</v>
      </c>
      <c r="O12" s="450"/>
      <c r="P12" s="450" t="s">
        <v>138</v>
      </c>
      <c r="Q12" s="450" t="s">
        <v>139</v>
      </c>
      <c r="R12" s="249"/>
      <c r="S12" s="250"/>
      <c r="T12" s="289"/>
    </row>
    <row r="13" spans="2:20" x14ac:dyDescent="0.25">
      <c r="B13" s="288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249"/>
      <c r="S13" s="250"/>
      <c r="T13" s="289"/>
    </row>
    <row r="14" spans="2:20" ht="31.5" customHeight="1" x14ac:dyDescent="0.25">
      <c r="B14" s="288"/>
      <c r="C14" s="450"/>
      <c r="D14" s="450"/>
      <c r="E14" s="450"/>
      <c r="F14" s="266" t="s">
        <v>140</v>
      </c>
      <c r="G14" s="267" t="s">
        <v>141</v>
      </c>
      <c r="H14" s="266" t="s">
        <v>140</v>
      </c>
      <c r="I14" s="267" t="s">
        <v>141</v>
      </c>
      <c r="J14" s="266" t="s">
        <v>140</v>
      </c>
      <c r="K14" s="267" t="s">
        <v>141</v>
      </c>
      <c r="L14" s="266" t="s">
        <v>140</v>
      </c>
      <c r="M14" s="267" t="s">
        <v>141</v>
      </c>
      <c r="N14" s="266" t="s">
        <v>140</v>
      </c>
      <c r="O14" s="267" t="s">
        <v>141</v>
      </c>
      <c r="P14" s="450"/>
      <c r="Q14" s="450"/>
      <c r="R14" s="249"/>
      <c r="S14" s="250"/>
      <c r="T14" s="289"/>
    </row>
    <row r="15" spans="2:20" ht="31.5" customHeight="1" x14ac:dyDescent="0.25">
      <c r="B15" s="288"/>
      <c r="C15" s="456" t="s">
        <v>18</v>
      </c>
      <c r="D15" s="456"/>
      <c r="E15" s="268" t="s">
        <v>30</v>
      </c>
      <c r="F15" s="269">
        <f>F17+F19+F21+F23+F25+F27+F29+F31+F32+F33+F34+F35+F36</f>
        <v>1097</v>
      </c>
      <c r="G15" s="269">
        <f>G17+G19+G21+G23+G25+G27+G29+G31+G32+G33+G34+G35+G36</f>
        <v>3623</v>
      </c>
      <c r="H15" s="270">
        <f>H17+H19+H21+H23+H25+H27+H29+H31+H32+H33+H34+H35+H36</f>
        <v>29</v>
      </c>
      <c r="I15" s="270">
        <f t="shared" ref="I15:M15" si="0">I17+I19+I21+I23+I25+I27+I29+I31+I32+I33+I34+I35+I36</f>
        <v>47</v>
      </c>
      <c r="J15" s="270">
        <f t="shared" si="0"/>
        <v>601</v>
      </c>
      <c r="K15" s="270">
        <f t="shared" si="0"/>
        <v>1662</v>
      </c>
      <c r="L15" s="270">
        <f t="shared" si="0"/>
        <v>461</v>
      </c>
      <c r="M15" s="270">
        <f t="shared" si="0"/>
        <v>1903</v>
      </c>
      <c r="N15" s="270">
        <f>N27+N29</f>
        <v>6</v>
      </c>
      <c r="O15" s="270">
        <f>O27+O29</f>
        <v>11</v>
      </c>
      <c r="P15" s="270">
        <f>P17+P19+P21+P23+P25+P27+P29+P34+P35+P36</f>
        <v>121</v>
      </c>
      <c r="Q15" s="270">
        <f>Q17+Q19+Q21+Q23+Q25+Q27+Q29+Q31+Q32+Q33+Q34+Q35+Q36</f>
        <v>1</v>
      </c>
      <c r="R15" s="251"/>
      <c r="S15" s="250"/>
      <c r="T15" s="289"/>
    </row>
    <row r="16" spans="2:20" ht="31.5" customHeight="1" x14ac:dyDescent="0.25">
      <c r="B16" s="288"/>
      <c r="C16" s="456"/>
      <c r="D16" s="456"/>
      <c r="E16" s="268" t="s">
        <v>31</v>
      </c>
      <c r="F16" s="269">
        <f>F18+F20+F22+F24+F26+F28+F30</f>
        <v>5468</v>
      </c>
      <c r="G16" s="269">
        <f>G18+G20+G22+G24+G26+G28+G30</f>
        <v>31877</v>
      </c>
      <c r="H16" s="270">
        <f>H18+H20+H22+H24+H26+H28+H30</f>
        <v>164</v>
      </c>
      <c r="I16" s="270">
        <f t="shared" ref="I16:M16" si="1">I18+I20+I22+I24+I26+I28+I30</f>
        <v>265</v>
      </c>
      <c r="J16" s="270">
        <f t="shared" si="1"/>
        <v>2550</v>
      </c>
      <c r="K16" s="270">
        <f t="shared" si="1"/>
        <v>11399</v>
      </c>
      <c r="L16" s="270">
        <f t="shared" si="1"/>
        <v>2694</v>
      </c>
      <c r="M16" s="270">
        <f t="shared" si="1"/>
        <v>19883</v>
      </c>
      <c r="N16" s="270">
        <f>N28+N30</f>
        <v>60</v>
      </c>
      <c r="O16" s="270">
        <f>O28+O30</f>
        <v>330</v>
      </c>
      <c r="P16" s="271"/>
      <c r="Q16" s="271"/>
      <c r="R16" s="252"/>
      <c r="S16" s="242"/>
      <c r="T16" s="289"/>
    </row>
    <row r="17" spans="2:20" ht="31.5" customHeight="1" x14ac:dyDescent="0.25">
      <c r="B17" s="288"/>
      <c r="C17" s="449" t="s">
        <v>121</v>
      </c>
      <c r="D17" s="449"/>
      <c r="E17" s="268" t="s">
        <v>30</v>
      </c>
      <c r="F17" s="272">
        <f>H17+J17+L17</f>
        <v>27</v>
      </c>
      <c r="G17" s="272">
        <f>I17+K17+M17</f>
        <v>54</v>
      </c>
      <c r="H17" s="273">
        <f>',,'!G15</f>
        <v>1</v>
      </c>
      <c r="I17" s="274">
        <f>',,'!H15</f>
        <v>1</v>
      </c>
      <c r="J17" s="273">
        <f>',,'!I15</f>
        <v>13</v>
      </c>
      <c r="K17" s="274">
        <f>',,'!J15</f>
        <v>30</v>
      </c>
      <c r="L17" s="273">
        <f>',,'!K15</f>
        <v>13</v>
      </c>
      <c r="M17" s="274">
        <f>',,'!L15</f>
        <v>23</v>
      </c>
      <c r="N17" s="271"/>
      <c r="O17" s="271"/>
      <c r="P17" s="275">
        <f>',,'!O15</f>
        <v>4</v>
      </c>
      <c r="Q17" s="275">
        <f>',,'!P15</f>
        <v>0</v>
      </c>
      <c r="R17" s="253"/>
      <c r="S17" s="242"/>
      <c r="T17" s="289"/>
    </row>
    <row r="18" spans="2:20" ht="31.5" customHeight="1" x14ac:dyDescent="0.25">
      <c r="B18" s="292"/>
      <c r="C18" s="449"/>
      <c r="D18" s="449"/>
      <c r="E18" s="268" t="s">
        <v>31</v>
      </c>
      <c r="F18" s="272">
        <f t="shared" ref="F18:G36" si="2">H18+J18+L18</f>
        <v>27</v>
      </c>
      <c r="G18" s="272">
        <f t="shared" si="2"/>
        <v>3</v>
      </c>
      <c r="H18" s="274">
        <f>',,'!G16</f>
        <v>1</v>
      </c>
      <c r="I18" s="274">
        <f>',,'!H16</f>
        <v>1</v>
      </c>
      <c r="J18" s="274">
        <f>',,'!I16</f>
        <v>13</v>
      </c>
      <c r="K18" s="274">
        <f>',,'!J16</f>
        <v>1</v>
      </c>
      <c r="L18" s="274">
        <f>',,'!K16</f>
        <v>13</v>
      </c>
      <c r="M18" s="274">
        <f>',,'!L16</f>
        <v>1</v>
      </c>
      <c r="N18" s="271"/>
      <c r="O18" s="271"/>
      <c r="P18" s="271"/>
      <c r="Q18" s="271"/>
      <c r="R18" s="253"/>
      <c r="S18" s="242"/>
      <c r="T18" s="289"/>
    </row>
    <row r="19" spans="2:20" ht="31.5" customHeight="1" x14ac:dyDescent="0.25">
      <c r="B19" s="288"/>
      <c r="C19" s="457" t="s">
        <v>12</v>
      </c>
      <c r="D19" s="449" t="s">
        <v>122</v>
      </c>
      <c r="E19" s="268" t="s">
        <v>30</v>
      </c>
      <c r="F19" s="272">
        <f t="shared" si="2"/>
        <v>146</v>
      </c>
      <c r="G19" s="272">
        <f t="shared" si="2"/>
        <v>557</v>
      </c>
      <c r="H19" s="274">
        <f>',,'!G17</f>
        <v>2</v>
      </c>
      <c r="I19" s="274">
        <f>',,'!H17</f>
        <v>5</v>
      </c>
      <c r="J19" s="274">
        <f>',,'!I17</f>
        <v>85</v>
      </c>
      <c r="K19" s="274">
        <f>',,'!J17</f>
        <v>254</v>
      </c>
      <c r="L19" s="274">
        <f>',,'!K17</f>
        <v>59</v>
      </c>
      <c r="M19" s="274">
        <f>',,'!L17</f>
        <v>298</v>
      </c>
      <c r="N19" s="271"/>
      <c r="O19" s="271"/>
      <c r="P19" s="275">
        <f>',,'!O17</f>
        <v>10</v>
      </c>
      <c r="Q19" s="275">
        <f>',,'!P17</f>
        <v>0</v>
      </c>
      <c r="R19" s="253"/>
      <c r="S19" s="242"/>
      <c r="T19" s="289"/>
    </row>
    <row r="20" spans="2:20" ht="31.5" customHeight="1" x14ac:dyDescent="0.25">
      <c r="B20" s="292"/>
      <c r="C20" s="457"/>
      <c r="D20" s="449"/>
      <c r="E20" s="268" t="s">
        <v>31</v>
      </c>
      <c r="F20" s="272">
        <f t="shared" si="2"/>
        <v>146</v>
      </c>
      <c r="G20" s="272">
        <f t="shared" si="2"/>
        <v>2228</v>
      </c>
      <c r="H20" s="274">
        <f>',,'!G18</f>
        <v>2</v>
      </c>
      <c r="I20" s="274">
        <f>',,'!H18</f>
        <v>20</v>
      </c>
      <c r="J20" s="274">
        <f>',,'!I18</f>
        <v>85</v>
      </c>
      <c r="K20" s="274">
        <f>',,'!J18</f>
        <v>1016</v>
      </c>
      <c r="L20" s="274">
        <f>',,'!K18</f>
        <v>59</v>
      </c>
      <c r="M20" s="274">
        <f>',,'!L18</f>
        <v>1192</v>
      </c>
      <c r="N20" s="271"/>
      <c r="O20" s="271"/>
      <c r="P20" s="271"/>
      <c r="Q20" s="271"/>
      <c r="R20" s="253"/>
      <c r="S20" s="242"/>
      <c r="T20" s="289"/>
    </row>
    <row r="21" spans="2:20" ht="31.5" customHeight="1" x14ac:dyDescent="0.25">
      <c r="B21" s="288"/>
      <c r="C21" s="457"/>
      <c r="D21" s="449" t="s">
        <v>124</v>
      </c>
      <c r="E21" s="268" t="s">
        <v>30</v>
      </c>
      <c r="F21" s="272">
        <f t="shared" si="2"/>
        <v>234</v>
      </c>
      <c r="G21" s="272">
        <f t="shared" si="2"/>
        <v>1462</v>
      </c>
      <c r="H21" s="274">
        <f>',,'!G21</f>
        <v>9</v>
      </c>
      <c r="I21" s="274">
        <f>',,'!H21</f>
        <v>21</v>
      </c>
      <c r="J21" s="274">
        <f>',,'!I21</f>
        <v>153</v>
      </c>
      <c r="K21" s="274">
        <f>',,'!J21</f>
        <v>709</v>
      </c>
      <c r="L21" s="274">
        <f>',,'!K21</f>
        <v>72</v>
      </c>
      <c r="M21" s="274">
        <f>',,'!L21</f>
        <v>732</v>
      </c>
      <c r="N21" s="271"/>
      <c r="O21" s="271"/>
      <c r="P21" s="275">
        <f>',,'!O21</f>
        <v>57</v>
      </c>
      <c r="Q21" s="275">
        <f>',,'!P21</f>
        <v>1</v>
      </c>
      <c r="R21" s="253"/>
      <c r="S21" s="242"/>
      <c r="T21" s="289"/>
    </row>
    <row r="22" spans="2:20" ht="31.5" customHeight="1" x14ac:dyDescent="0.25">
      <c r="B22" s="292"/>
      <c r="C22" s="457"/>
      <c r="D22" s="449"/>
      <c r="E22" s="268" t="s">
        <v>31</v>
      </c>
      <c r="F22" s="272">
        <f t="shared" si="2"/>
        <v>234</v>
      </c>
      <c r="G22" s="272">
        <f t="shared" si="2"/>
        <v>1462</v>
      </c>
      <c r="H22" s="274">
        <f>',,'!G22</f>
        <v>9</v>
      </c>
      <c r="I22" s="274">
        <f>',,'!H22</f>
        <v>21</v>
      </c>
      <c r="J22" s="274">
        <f>',,'!I22</f>
        <v>153</v>
      </c>
      <c r="K22" s="274">
        <f>',,'!J22</f>
        <v>709</v>
      </c>
      <c r="L22" s="274">
        <f>',,'!K22</f>
        <v>72</v>
      </c>
      <c r="M22" s="274">
        <f>',,'!L22</f>
        <v>732</v>
      </c>
      <c r="N22" s="271"/>
      <c r="O22" s="271"/>
      <c r="P22" s="271"/>
      <c r="Q22" s="271"/>
      <c r="R22" s="253"/>
      <c r="S22" s="242"/>
      <c r="T22" s="289"/>
    </row>
    <row r="23" spans="2:20" ht="31.5" customHeight="1" x14ac:dyDescent="0.25">
      <c r="B23" s="288"/>
      <c r="C23" s="457"/>
      <c r="D23" s="449" t="s">
        <v>123</v>
      </c>
      <c r="E23" s="268" t="s">
        <v>30</v>
      </c>
      <c r="F23" s="272">
        <f t="shared" si="2"/>
        <v>138</v>
      </c>
      <c r="G23" s="272">
        <f t="shared" si="2"/>
        <v>582</v>
      </c>
      <c r="H23" s="274">
        <f>',,'!G19</f>
        <v>1</v>
      </c>
      <c r="I23" s="274">
        <f>',,'!H19</f>
        <v>13</v>
      </c>
      <c r="J23" s="274">
        <f>',,'!I19</f>
        <v>91</v>
      </c>
      <c r="K23" s="274">
        <f>',,'!J19</f>
        <v>341</v>
      </c>
      <c r="L23" s="274">
        <f>',,'!K19</f>
        <v>46</v>
      </c>
      <c r="M23" s="274">
        <f>',,'!L19</f>
        <v>228</v>
      </c>
      <c r="N23" s="271"/>
      <c r="O23" s="271"/>
      <c r="P23" s="275">
        <f>',,'!O19</f>
        <v>12</v>
      </c>
      <c r="Q23" s="275">
        <f>',,'!P19</f>
        <v>0</v>
      </c>
      <c r="R23" s="253"/>
      <c r="S23" s="250"/>
      <c r="T23" s="289"/>
    </row>
    <row r="24" spans="2:20" ht="31.5" customHeight="1" x14ac:dyDescent="0.25">
      <c r="B24" s="292"/>
      <c r="C24" s="457"/>
      <c r="D24" s="449"/>
      <c r="E24" s="268" t="s">
        <v>31</v>
      </c>
      <c r="F24" s="272">
        <f t="shared" si="2"/>
        <v>138</v>
      </c>
      <c r="G24" s="272">
        <f t="shared" si="2"/>
        <v>582</v>
      </c>
      <c r="H24" s="274">
        <f>',,'!G20</f>
        <v>1</v>
      </c>
      <c r="I24" s="274">
        <f>',,'!H20</f>
        <v>13</v>
      </c>
      <c r="J24" s="274">
        <f>',,'!I20</f>
        <v>91</v>
      </c>
      <c r="K24" s="274">
        <f>',,'!J20</f>
        <v>341</v>
      </c>
      <c r="L24" s="274">
        <f>',,'!K20</f>
        <v>46</v>
      </c>
      <c r="M24" s="274">
        <f>',,'!L20</f>
        <v>228</v>
      </c>
      <c r="N24" s="271"/>
      <c r="O24" s="271"/>
      <c r="P24" s="271"/>
      <c r="Q24" s="271"/>
      <c r="R24" s="254"/>
      <c r="S24" s="250"/>
      <c r="T24" s="289"/>
    </row>
    <row r="25" spans="2:20" ht="31.5" customHeight="1" x14ac:dyDescent="0.25">
      <c r="B25" s="288"/>
      <c r="C25" s="457"/>
      <c r="D25" s="449" t="s">
        <v>125</v>
      </c>
      <c r="E25" s="268" t="s">
        <v>30</v>
      </c>
      <c r="F25" s="272">
        <f t="shared" si="2"/>
        <v>33</v>
      </c>
      <c r="G25" s="272">
        <f t="shared" si="2"/>
        <v>29</v>
      </c>
      <c r="H25" s="274">
        <f>',,'!G23</f>
        <v>1</v>
      </c>
      <c r="I25" s="274">
        <f>',,'!H23</f>
        <v>0</v>
      </c>
      <c r="J25" s="274">
        <f>',,'!I23</f>
        <v>18</v>
      </c>
      <c r="K25" s="274">
        <f>',,'!J23</f>
        <v>14</v>
      </c>
      <c r="L25" s="274">
        <f>',,'!K23</f>
        <v>14</v>
      </c>
      <c r="M25" s="274">
        <f>',,'!L23</f>
        <v>15</v>
      </c>
      <c r="N25" s="271"/>
      <c r="O25" s="271"/>
      <c r="P25" s="275">
        <f>',,'!O23</f>
        <v>0</v>
      </c>
      <c r="Q25" s="275">
        <f>',,'!P23</f>
        <v>0</v>
      </c>
      <c r="R25" s="254"/>
      <c r="S25" s="242"/>
      <c r="T25" s="289"/>
    </row>
    <row r="26" spans="2:20" ht="31.5" customHeight="1" x14ac:dyDescent="0.25">
      <c r="B26" s="292"/>
      <c r="C26" s="457"/>
      <c r="D26" s="449"/>
      <c r="E26" s="268" t="s">
        <v>31</v>
      </c>
      <c r="F26" s="272">
        <f t="shared" si="2"/>
        <v>33</v>
      </c>
      <c r="G26" s="272">
        <f t="shared" si="2"/>
        <v>2</v>
      </c>
      <c r="H26" s="274">
        <f>',,'!G24</f>
        <v>1</v>
      </c>
      <c r="I26" s="274">
        <f>',,'!H24</f>
        <v>0</v>
      </c>
      <c r="J26" s="274">
        <f>',,'!I24</f>
        <v>18</v>
      </c>
      <c r="K26" s="274">
        <f>',,'!J24</f>
        <v>2</v>
      </c>
      <c r="L26" s="274">
        <f>',,'!K24</f>
        <v>14</v>
      </c>
      <c r="M26" s="274">
        <f>',,'!L24</f>
        <v>0</v>
      </c>
      <c r="N26" s="271"/>
      <c r="O26" s="271"/>
      <c r="P26" s="271"/>
      <c r="Q26" s="271"/>
      <c r="R26" s="254"/>
      <c r="S26" s="242"/>
      <c r="T26" s="289"/>
    </row>
    <row r="27" spans="2:20" ht="31.5" customHeight="1" x14ac:dyDescent="0.25">
      <c r="B27" s="288"/>
      <c r="C27" s="457" t="s">
        <v>13</v>
      </c>
      <c r="D27" s="449" t="s">
        <v>126</v>
      </c>
      <c r="E27" s="268" t="s">
        <v>30</v>
      </c>
      <c r="F27" s="272">
        <f t="shared" ref="F27:G30" si="3">H27+J27+L27+N27</f>
        <v>481</v>
      </c>
      <c r="G27" s="272">
        <f t="shared" si="3"/>
        <v>919</v>
      </c>
      <c r="H27" s="274">
        <f>',,'!G25</f>
        <v>15</v>
      </c>
      <c r="I27" s="274">
        <f>',,'!H25</f>
        <v>7</v>
      </c>
      <c r="J27" s="274">
        <f>',,'!I25</f>
        <v>218</v>
      </c>
      <c r="K27" s="274">
        <f>',,'!J25</f>
        <v>311</v>
      </c>
      <c r="L27" s="274">
        <f>',,'!K25</f>
        <v>242</v>
      </c>
      <c r="M27" s="274">
        <f>',,'!L25</f>
        <v>590</v>
      </c>
      <c r="N27" s="275">
        <f>',,'!M25</f>
        <v>6</v>
      </c>
      <c r="O27" s="275">
        <f>',,'!N25</f>
        <v>11</v>
      </c>
      <c r="P27" s="275">
        <f>',,'!O25</f>
        <v>37</v>
      </c>
      <c r="Q27" s="275">
        <f>',,'!P25</f>
        <v>0</v>
      </c>
      <c r="R27" s="254"/>
      <c r="S27" s="242"/>
      <c r="T27" s="289"/>
    </row>
    <row r="28" spans="2:20" ht="31.5" customHeight="1" x14ac:dyDescent="0.25">
      <c r="B28" s="292"/>
      <c r="C28" s="457"/>
      <c r="D28" s="449"/>
      <c r="E28" s="268" t="s">
        <v>31</v>
      </c>
      <c r="F28" s="272">
        <f t="shared" si="3"/>
        <v>4810</v>
      </c>
      <c r="G28" s="272">
        <f t="shared" si="3"/>
        <v>27570</v>
      </c>
      <c r="H28" s="274">
        <f>',,'!G26</f>
        <v>150</v>
      </c>
      <c r="I28" s="274">
        <f>',,'!H26</f>
        <v>210</v>
      </c>
      <c r="J28" s="274">
        <f>',,'!I26</f>
        <v>2180</v>
      </c>
      <c r="K28" s="274">
        <f>',,'!J26</f>
        <v>9330</v>
      </c>
      <c r="L28" s="274">
        <f>',,'!K26</f>
        <v>2420</v>
      </c>
      <c r="M28" s="274">
        <f>',,'!L26</f>
        <v>17700</v>
      </c>
      <c r="N28" s="274">
        <f>',,'!M26</f>
        <v>60</v>
      </c>
      <c r="O28" s="274">
        <f>',,'!N26</f>
        <v>330</v>
      </c>
      <c r="P28" s="271"/>
      <c r="Q28" s="271"/>
      <c r="R28" s="254"/>
      <c r="S28" s="255"/>
      <c r="T28" s="289"/>
    </row>
    <row r="29" spans="2:20" ht="31.5" customHeight="1" x14ac:dyDescent="0.25">
      <c r="B29" s="288"/>
      <c r="C29" s="457"/>
      <c r="D29" s="449" t="s">
        <v>127</v>
      </c>
      <c r="E29" s="268" t="s">
        <v>30</v>
      </c>
      <c r="F29" s="272">
        <f t="shared" si="3"/>
        <v>8</v>
      </c>
      <c r="G29" s="272">
        <f t="shared" si="3"/>
        <v>1</v>
      </c>
      <c r="H29" s="274">
        <f>',,'!G27</f>
        <v>0</v>
      </c>
      <c r="I29" s="274">
        <f>',,'!H27</f>
        <v>0</v>
      </c>
      <c r="J29" s="274">
        <f>',,'!I27</f>
        <v>1</v>
      </c>
      <c r="K29" s="274">
        <f>',,'!J27</f>
        <v>0</v>
      </c>
      <c r="L29" s="274">
        <f>',,'!K27</f>
        <v>7</v>
      </c>
      <c r="M29" s="274">
        <f>',,'!L27</f>
        <v>1</v>
      </c>
      <c r="N29" s="274">
        <f>',,'!M27</f>
        <v>0</v>
      </c>
      <c r="O29" s="274">
        <f>',,'!N27</f>
        <v>0</v>
      </c>
      <c r="P29" s="275">
        <f>',,'!O27</f>
        <v>0</v>
      </c>
      <c r="Q29" s="274">
        <f>',,'!P27</f>
        <v>0</v>
      </c>
      <c r="R29" s="251"/>
      <c r="S29" s="242"/>
      <c r="T29" s="289"/>
    </row>
    <row r="30" spans="2:20" ht="31.5" customHeight="1" x14ac:dyDescent="0.25">
      <c r="B30" s="292"/>
      <c r="C30" s="457"/>
      <c r="D30" s="449"/>
      <c r="E30" s="268" t="s">
        <v>31</v>
      </c>
      <c r="F30" s="272">
        <f t="shared" si="3"/>
        <v>80</v>
      </c>
      <c r="G30" s="272">
        <f t="shared" si="3"/>
        <v>30</v>
      </c>
      <c r="H30" s="274">
        <f>',,'!G28</f>
        <v>0</v>
      </c>
      <c r="I30" s="274">
        <f>',,'!H28</f>
        <v>0</v>
      </c>
      <c r="J30" s="274">
        <f>',,'!I28</f>
        <v>10</v>
      </c>
      <c r="K30" s="274">
        <f>',,'!J28</f>
        <v>0</v>
      </c>
      <c r="L30" s="274">
        <f>',,'!K28</f>
        <v>70</v>
      </c>
      <c r="M30" s="274">
        <f>',,'!L28</f>
        <v>30</v>
      </c>
      <c r="N30" s="274">
        <f>',,'!M28</f>
        <v>0</v>
      </c>
      <c r="O30" s="274">
        <f>',,'!N28</f>
        <v>0</v>
      </c>
      <c r="P30" s="271"/>
      <c r="Q30" s="271"/>
      <c r="R30" s="251"/>
      <c r="S30" s="242"/>
      <c r="T30" s="289"/>
    </row>
    <row r="31" spans="2:20" ht="31.5" customHeight="1" x14ac:dyDescent="0.25">
      <c r="B31" s="288"/>
      <c r="C31" s="449" t="s">
        <v>142</v>
      </c>
      <c r="D31" s="449"/>
      <c r="E31" s="268" t="s">
        <v>30</v>
      </c>
      <c r="F31" s="272">
        <f t="shared" si="2"/>
        <v>0</v>
      </c>
      <c r="G31" s="272">
        <f t="shared" si="2"/>
        <v>9</v>
      </c>
      <c r="H31" s="274">
        <f>',,'!G29</f>
        <v>0</v>
      </c>
      <c r="I31" s="274">
        <f>',,'!H29</f>
        <v>0</v>
      </c>
      <c r="J31" s="274">
        <f>',,'!I29</f>
        <v>0</v>
      </c>
      <c r="K31" s="274">
        <f>',,'!J29</f>
        <v>0</v>
      </c>
      <c r="L31" s="274">
        <f>',,'!K29</f>
        <v>0</v>
      </c>
      <c r="M31" s="274">
        <f>',,'!L29</f>
        <v>9</v>
      </c>
      <c r="N31" s="271"/>
      <c r="O31" s="271"/>
      <c r="P31" s="271"/>
      <c r="Q31" s="274">
        <f>',,'!P29</f>
        <v>0</v>
      </c>
      <c r="R31" s="251"/>
      <c r="S31" s="256"/>
      <c r="T31" s="293"/>
    </row>
    <row r="32" spans="2:20" ht="31.5" customHeight="1" x14ac:dyDescent="0.25">
      <c r="B32" s="288"/>
      <c r="C32" s="449" t="s">
        <v>143</v>
      </c>
      <c r="D32" s="449"/>
      <c r="E32" s="268" t="s">
        <v>30</v>
      </c>
      <c r="F32" s="272">
        <f t="shared" si="2"/>
        <v>0</v>
      </c>
      <c r="G32" s="272">
        <f t="shared" si="2"/>
        <v>0</v>
      </c>
      <c r="H32" s="274">
        <f>',,'!G30</f>
        <v>0</v>
      </c>
      <c r="I32" s="274">
        <f>',,'!H30</f>
        <v>0</v>
      </c>
      <c r="J32" s="274">
        <f>',,'!I30</f>
        <v>0</v>
      </c>
      <c r="K32" s="274">
        <f>',,'!J30</f>
        <v>0</v>
      </c>
      <c r="L32" s="274">
        <f>',,'!K30</f>
        <v>0</v>
      </c>
      <c r="M32" s="274">
        <f>',,'!L30</f>
        <v>0</v>
      </c>
      <c r="N32" s="271"/>
      <c r="O32" s="271"/>
      <c r="P32" s="271"/>
      <c r="Q32" s="274">
        <f>',,'!P30</f>
        <v>0</v>
      </c>
      <c r="R32" s="251"/>
      <c r="S32" s="242"/>
      <c r="T32" s="293"/>
    </row>
    <row r="33" spans="2:20" ht="31.5" customHeight="1" x14ac:dyDescent="0.25">
      <c r="B33" s="288"/>
      <c r="C33" s="449" t="s">
        <v>16</v>
      </c>
      <c r="D33" s="449"/>
      <c r="E33" s="268" t="s">
        <v>30</v>
      </c>
      <c r="F33" s="272">
        <f t="shared" si="2"/>
        <v>19</v>
      </c>
      <c r="G33" s="272">
        <f t="shared" si="2"/>
        <v>4</v>
      </c>
      <c r="H33" s="275">
        <f>',,'!G31</f>
        <v>0</v>
      </c>
      <c r="I33" s="275">
        <f>',,'!H31</f>
        <v>0</v>
      </c>
      <c r="J33" s="275">
        <f>',,'!I31</f>
        <v>13</v>
      </c>
      <c r="K33" s="275">
        <f>',,'!J31</f>
        <v>1</v>
      </c>
      <c r="L33" s="275">
        <f>',,'!K31</f>
        <v>6</v>
      </c>
      <c r="M33" s="275">
        <f>',,'!L31</f>
        <v>3</v>
      </c>
      <c r="N33" s="271"/>
      <c r="O33" s="271"/>
      <c r="P33" s="271"/>
      <c r="Q33" s="274">
        <f>',,'!P31</f>
        <v>0</v>
      </c>
      <c r="R33" s="251"/>
      <c r="S33" s="242"/>
      <c r="T33" s="293"/>
    </row>
    <row r="34" spans="2:20" ht="31.5" customHeight="1" x14ac:dyDescent="0.25">
      <c r="B34" s="288"/>
      <c r="C34" s="449" t="s">
        <v>144</v>
      </c>
      <c r="D34" s="276" t="s">
        <v>26</v>
      </c>
      <c r="E34" s="268" t="s">
        <v>30</v>
      </c>
      <c r="F34" s="272">
        <f t="shared" si="2"/>
        <v>0</v>
      </c>
      <c r="G34" s="272">
        <f t="shared" si="2"/>
        <v>0</v>
      </c>
      <c r="H34" s="275">
        <f>',,'!G32</f>
        <v>0</v>
      </c>
      <c r="I34" s="275">
        <f>',,'!H32</f>
        <v>0</v>
      </c>
      <c r="J34" s="275">
        <f>',,'!I32</f>
        <v>0</v>
      </c>
      <c r="K34" s="275">
        <f>',,'!J32</f>
        <v>0</v>
      </c>
      <c r="L34" s="275">
        <f>',,'!K32</f>
        <v>0</v>
      </c>
      <c r="M34" s="275">
        <f>',,'!L32</f>
        <v>0</v>
      </c>
      <c r="N34" s="271"/>
      <c r="O34" s="271"/>
      <c r="P34" s="275">
        <f>',,'!O32</f>
        <v>0</v>
      </c>
      <c r="Q34" s="274">
        <f>',,'!P32</f>
        <v>0</v>
      </c>
      <c r="R34" s="251"/>
      <c r="S34" s="251"/>
      <c r="T34" s="293"/>
    </row>
    <row r="35" spans="2:20" ht="31.5" customHeight="1" x14ac:dyDescent="0.25">
      <c r="B35" s="288"/>
      <c r="C35" s="449"/>
      <c r="D35" s="276" t="s">
        <v>145</v>
      </c>
      <c r="E35" s="268" t="s">
        <v>30</v>
      </c>
      <c r="F35" s="272">
        <f t="shared" si="2"/>
        <v>4</v>
      </c>
      <c r="G35" s="272">
        <f t="shared" si="2"/>
        <v>6</v>
      </c>
      <c r="H35" s="275">
        <f>',,'!G33</f>
        <v>0</v>
      </c>
      <c r="I35" s="275">
        <f>',,'!H33</f>
        <v>0</v>
      </c>
      <c r="J35" s="275">
        <f>',,'!I33</f>
        <v>4</v>
      </c>
      <c r="K35" s="275">
        <f>',,'!J33</f>
        <v>2</v>
      </c>
      <c r="L35" s="275">
        <f>',,'!K33</f>
        <v>0</v>
      </c>
      <c r="M35" s="275">
        <f>',,'!L33</f>
        <v>4</v>
      </c>
      <c r="N35" s="271"/>
      <c r="O35" s="271"/>
      <c r="P35" s="274">
        <f>',,'!O33</f>
        <v>0</v>
      </c>
      <c r="Q35" s="274">
        <f>',,'!P33</f>
        <v>0</v>
      </c>
      <c r="R35" s="251"/>
      <c r="S35" s="242"/>
      <c r="T35" s="293"/>
    </row>
    <row r="36" spans="2:20" ht="31.5" customHeight="1" x14ac:dyDescent="0.25">
      <c r="B36" s="288"/>
      <c r="C36" s="449"/>
      <c r="D36" s="276" t="s">
        <v>146</v>
      </c>
      <c r="E36" s="268" t="s">
        <v>30</v>
      </c>
      <c r="F36" s="272">
        <f t="shared" si="2"/>
        <v>7</v>
      </c>
      <c r="G36" s="272">
        <f t="shared" si="2"/>
        <v>0</v>
      </c>
      <c r="H36" s="275">
        <f>',,'!G34</f>
        <v>0</v>
      </c>
      <c r="I36" s="275">
        <f>',,'!H34</f>
        <v>0</v>
      </c>
      <c r="J36" s="275">
        <f>',,'!I34</f>
        <v>5</v>
      </c>
      <c r="K36" s="275">
        <f>',,'!J34</f>
        <v>0</v>
      </c>
      <c r="L36" s="275">
        <f>',,'!K34</f>
        <v>2</v>
      </c>
      <c r="M36" s="275">
        <f>',,'!L34</f>
        <v>0</v>
      </c>
      <c r="N36" s="271"/>
      <c r="O36" s="271"/>
      <c r="P36" s="274">
        <f>',,'!O34</f>
        <v>1</v>
      </c>
      <c r="Q36" s="274">
        <f>',,'!P34</f>
        <v>0</v>
      </c>
      <c r="R36" s="251"/>
      <c r="S36" s="242"/>
      <c r="T36" s="293"/>
    </row>
    <row r="37" spans="2:20" s="257" customFormat="1" x14ac:dyDescent="0.25">
      <c r="B37" s="294"/>
      <c r="C37" s="249"/>
      <c r="D37" s="249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93"/>
    </row>
    <row r="38" spans="2:20" ht="27" customHeight="1" x14ac:dyDescent="0.25">
      <c r="B38" s="288"/>
      <c r="C38" s="242"/>
      <c r="D38" s="242"/>
      <c r="E38" s="450" t="s">
        <v>47</v>
      </c>
      <c r="F38" s="450"/>
      <c r="G38" s="450" t="s">
        <v>48</v>
      </c>
      <c r="H38" s="450"/>
      <c r="I38" s="450" t="s">
        <v>44</v>
      </c>
      <c r="J38" s="450"/>
      <c r="K38" s="450"/>
      <c r="L38" s="242"/>
      <c r="M38" s="242"/>
      <c r="N38" s="454" t="s">
        <v>147</v>
      </c>
      <c r="O38" s="454"/>
      <c r="P38" s="266" t="s">
        <v>49</v>
      </c>
      <c r="Q38" s="242"/>
      <c r="R38" s="242"/>
      <c r="S38" s="242"/>
      <c r="T38" s="289"/>
    </row>
    <row r="39" spans="2:20" ht="34.5" customHeight="1" x14ac:dyDescent="0.25">
      <c r="B39" s="288"/>
      <c r="C39" s="242"/>
      <c r="D39" s="242"/>
      <c r="E39" s="450"/>
      <c r="F39" s="450"/>
      <c r="G39" s="450"/>
      <c r="H39" s="450"/>
      <c r="I39" s="450"/>
      <c r="J39" s="450"/>
      <c r="K39" s="450"/>
      <c r="L39" s="242"/>
      <c r="M39" s="242"/>
      <c r="N39" s="281" t="s">
        <v>148</v>
      </c>
      <c r="O39" s="268"/>
      <c r="P39" s="275">
        <v>4</v>
      </c>
      <c r="Q39" s="242"/>
      <c r="R39" s="242"/>
      <c r="S39" s="242"/>
      <c r="T39" s="289"/>
    </row>
    <row r="40" spans="2:20" ht="34.5" customHeight="1" x14ac:dyDescent="0.25">
      <c r="B40" s="288"/>
      <c r="C40" s="242"/>
      <c r="D40" s="242"/>
      <c r="E40" s="277" t="s">
        <v>30</v>
      </c>
      <c r="F40" s="277" t="s">
        <v>31</v>
      </c>
      <c r="G40" s="278" t="s">
        <v>49</v>
      </c>
      <c r="H40" s="278" t="s">
        <v>50</v>
      </c>
      <c r="I40" s="277" t="s">
        <v>45</v>
      </c>
      <c r="J40" s="277" t="s">
        <v>46</v>
      </c>
      <c r="K40" s="277" t="s">
        <v>131</v>
      </c>
      <c r="L40" s="242"/>
      <c r="M40" s="242"/>
      <c r="N40" s="281" t="s">
        <v>149</v>
      </c>
      <c r="O40" s="282"/>
      <c r="P40" s="275">
        <v>8</v>
      </c>
      <c r="Q40" s="242"/>
      <c r="R40" s="242"/>
      <c r="S40" s="242"/>
      <c r="T40" s="289"/>
    </row>
    <row r="41" spans="2:20" ht="34.5" customHeight="1" x14ac:dyDescent="0.25">
      <c r="B41" s="288"/>
      <c r="C41" s="242"/>
      <c r="D41" s="242"/>
      <c r="E41" s="279">
        <f>',,'!J37</f>
        <v>4</v>
      </c>
      <c r="F41" s="280">
        <f>',,'!K37</f>
        <v>12</v>
      </c>
      <c r="G41" s="280">
        <f>',,'!N37</f>
        <v>86</v>
      </c>
      <c r="H41" s="275">
        <f>',,'!O37</f>
        <v>1368</v>
      </c>
      <c r="I41" s="275">
        <f>',,'!D37</f>
        <v>38</v>
      </c>
      <c r="J41" s="275">
        <f>',,'!E37</f>
        <v>16</v>
      </c>
      <c r="K41" s="275">
        <f>',,'!F37</f>
        <v>5</v>
      </c>
      <c r="L41" s="242"/>
      <c r="M41" s="242"/>
      <c r="N41" s="242"/>
      <c r="O41" s="242"/>
      <c r="P41" s="242"/>
      <c r="Q41" s="242"/>
      <c r="R41" s="242"/>
      <c r="S41" s="242"/>
      <c r="T41" s="289"/>
    </row>
    <row r="42" spans="2:20" ht="27" customHeight="1" x14ac:dyDescent="0.25">
      <c r="B42" s="288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89"/>
    </row>
    <row r="43" spans="2:20" ht="27" customHeight="1" x14ac:dyDescent="0.25">
      <c r="B43" s="288"/>
      <c r="C43" s="455" t="s">
        <v>53</v>
      </c>
      <c r="D43" s="455"/>
      <c r="E43" s="454" t="s">
        <v>54</v>
      </c>
      <c r="F43" s="454"/>
      <c r="G43" s="454" t="s">
        <v>55</v>
      </c>
      <c r="H43" s="454"/>
      <c r="I43" s="454" t="s">
        <v>56</v>
      </c>
      <c r="J43" s="454"/>
      <c r="K43" s="454" t="s">
        <v>57</v>
      </c>
      <c r="L43" s="454"/>
      <c r="M43" s="242"/>
      <c r="N43" s="242"/>
      <c r="O43" s="242"/>
      <c r="P43" s="242"/>
      <c r="Q43" s="242"/>
      <c r="R43" s="242"/>
      <c r="S43" s="242"/>
      <c r="T43" s="289"/>
    </row>
    <row r="44" spans="2:20" ht="27" customHeight="1" x14ac:dyDescent="0.25">
      <c r="B44" s="288"/>
      <c r="C44" s="455"/>
      <c r="D44" s="455"/>
      <c r="E44" s="283" t="s">
        <v>59</v>
      </c>
      <c r="F44" s="283" t="s">
        <v>60</v>
      </c>
      <c r="G44" s="283" t="s">
        <v>59</v>
      </c>
      <c r="H44" s="283" t="s">
        <v>60</v>
      </c>
      <c r="I44" s="283" t="s">
        <v>59</v>
      </c>
      <c r="J44" s="283" t="s">
        <v>60</v>
      </c>
      <c r="K44" s="283" t="s">
        <v>59</v>
      </c>
      <c r="L44" s="283" t="s">
        <v>60</v>
      </c>
      <c r="M44" s="258" t="s">
        <v>61</v>
      </c>
      <c r="N44" s="242"/>
      <c r="O44" s="242"/>
      <c r="P44" s="242"/>
      <c r="Q44" s="242"/>
      <c r="R44" s="242"/>
      <c r="S44" s="242"/>
      <c r="T44" s="289"/>
    </row>
    <row r="45" spans="2:20" ht="30" customHeight="1" x14ac:dyDescent="0.25">
      <c r="B45" s="288"/>
      <c r="C45" s="451" t="s">
        <v>63</v>
      </c>
      <c r="D45" s="451"/>
      <c r="E45" s="275">
        <f>',,'!D42</f>
        <v>183</v>
      </c>
      <c r="F45" s="275">
        <f>',,'!E42</f>
        <v>119</v>
      </c>
      <c r="G45" s="275">
        <f>',,'!F42</f>
        <v>1261</v>
      </c>
      <c r="H45" s="275">
        <f>',,'!G42</f>
        <v>187</v>
      </c>
      <c r="I45" s="275">
        <f>',,'!H42</f>
        <v>1042</v>
      </c>
      <c r="J45" s="275">
        <f>',,'!I42</f>
        <v>403</v>
      </c>
      <c r="K45" s="269">
        <f>E45+G45+I45</f>
        <v>2486</v>
      </c>
      <c r="L45" s="269">
        <f>F45+H45+J45</f>
        <v>709</v>
      </c>
      <c r="M45" s="258"/>
      <c r="N45" s="242"/>
      <c r="O45" s="259"/>
      <c r="P45" s="259"/>
      <c r="Q45" s="259"/>
      <c r="R45" s="259"/>
      <c r="S45" s="259"/>
      <c r="T45" s="289"/>
    </row>
    <row r="46" spans="2:20" ht="30" customHeight="1" x14ac:dyDescent="0.25">
      <c r="B46" s="288"/>
      <c r="C46" s="452" t="s">
        <v>65</v>
      </c>
      <c r="D46" s="452"/>
      <c r="E46" s="271"/>
      <c r="F46" s="271"/>
      <c r="G46" s="275">
        <f>',,'!F43</f>
        <v>13</v>
      </c>
      <c r="H46" s="275">
        <f>',,'!G43</f>
        <v>0</v>
      </c>
      <c r="I46" s="275">
        <f>',,'!H43</f>
        <v>39</v>
      </c>
      <c r="J46" s="275">
        <f>',,'!I43</f>
        <v>1</v>
      </c>
      <c r="K46" s="269">
        <f>E46+G46+I46</f>
        <v>52</v>
      </c>
      <c r="L46" s="269">
        <f>F46+H46+J46</f>
        <v>1</v>
      </c>
      <c r="M46" s="258"/>
      <c r="N46" s="242"/>
      <c r="O46" s="259"/>
      <c r="P46" s="259"/>
      <c r="Q46" s="259"/>
      <c r="R46" s="259"/>
      <c r="S46" s="259"/>
      <c r="T46" s="289"/>
    </row>
    <row r="47" spans="2:20" ht="30" customHeight="1" x14ac:dyDescent="0.25">
      <c r="B47" s="288"/>
      <c r="C47" s="453" t="s">
        <v>18</v>
      </c>
      <c r="D47" s="453"/>
      <c r="E47" s="271">
        <f>E45</f>
        <v>183</v>
      </c>
      <c r="F47" s="271">
        <f>F45</f>
        <v>119</v>
      </c>
      <c r="G47" s="271">
        <f t="shared" ref="G47:L47" si="4">G45+G46</f>
        <v>1274</v>
      </c>
      <c r="H47" s="271">
        <f t="shared" si="4"/>
        <v>187</v>
      </c>
      <c r="I47" s="271">
        <f t="shared" si="4"/>
        <v>1081</v>
      </c>
      <c r="J47" s="271">
        <f t="shared" si="4"/>
        <v>404</v>
      </c>
      <c r="K47" s="271">
        <f t="shared" si="4"/>
        <v>2538</v>
      </c>
      <c r="L47" s="271">
        <f t="shared" si="4"/>
        <v>710</v>
      </c>
      <c r="M47" s="258"/>
      <c r="N47" s="242"/>
      <c r="O47" s="259"/>
      <c r="P47" s="259"/>
      <c r="Q47" s="259"/>
      <c r="R47" s="259"/>
      <c r="S47" s="259"/>
      <c r="T47" s="289"/>
    </row>
    <row r="48" spans="2:20" ht="30" customHeight="1" x14ac:dyDescent="0.25">
      <c r="B48" s="288"/>
      <c r="C48" s="451" t="s">
        <v>69</v>
      </c>
      <c r="D48" s="451"/>
      <c r="E48" s="274">
        <f>',,'!D45</f>
        <v>458</v>
      </c>
      <c r="F48" s="274">
        <f>',,'!E45</f>
        <v>435</v>
      </c>
      <c r="G48" s="274">
        <f>',,'!F45</f>
        <v>1070</v>
      </c>
      <c r="H48" s="274">
        <f>',,'!G45</f>
        <v>189</v>
      </c>
      <c r="I48" s="274">
        <f>',,'!H45</f>
        <v>1414</v>
      </c>
      <c r="J48" s="274">
        <f>',,'!I45</f>
        <v>605</v>
      </c>
      <c r="K48" s="269">
        <f>E48+G48+I48</f>
        <v>2942</v>
      </c>
      <c r="L48" s="269">
        <f>F48+H48+J48</f>
        <v>1229</v>
      </c>
      <c r="M48" s="258"/>
      <c r="N48" s="242"/>
      <c r="O48" s="260"/>
      <c r="P48" s="260"/>
      <c r="Q48" s="260"/>
      <c r="R48" s="260"/>
      <c r="S48" s="260"/>
      <c r="T48" s="289"/>
    </row>
    <row r="49" spans="2:20" ht="30" customHeight="1" x14ac:dyDescent="0.25">
      <c r="B49" s="288"/>
      <c r="C49" s="451" t="s">
        <v>150</v>
      </c>
      <c r="D49" s="451"/>
      <c r="E49" s="274">
        <f>',,'!D46</f>
        <v>22</v>
      </c>
      <c r="F49" s="274">
        <f>',,'!E46</f>
        <v>31</v>
      </c>
      <c r="G49" s="274">
        <f>',,'!F46</f>
        <v>31</v>
      </c>
      <c r="H49" s="274">
        <f>',,'!G46</f>
        <v>2</v>
      </c>
      <c r="I49" s="274">
        <f>',,'!H46</f>
        <v>57</v>
      </c>
      <c r="J49" s="274">
        <f>',,'!I46</f>
        <v>13</v>
      </c>
      <c r="K49" s="269">
        <f>E49+G49+I49</f>
        <v>110</v>
      </c>
      <c r="L49" s="269">
        <f>F49+H49+J49</f>
        <v>46</v>
      </c>
      <c r="M49" s="258" t="s">
        <v>67</v>
      </c>
      <c r="N49" s="242"/>
      <c r="O49" s="261"/>
      <c r="P49" s="261"/>
      <c r="Q49" s="261"/>
      <c r="R49" s="262"/>
      <c r="S49" s="262"/>
      <c r="T49" s="289"/>
    </row>
    <row r="50" spans="2:20" ht="30" customHeight="1" x14ac:dyDescent="0.25">
      <c r="B50" s="288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89"/>
    </row>
    <row r="51" spans="2:20" ht="30" customHeight="1" x14ac:dyDescent="0.25">
      <c r="B51" s="288"/>
      <c r="C51" s="448" t="s">
        <v>151</v>
      </c>
      <c r="D51" s="448"/>
      <c r="E51" s="448"/>
      <c r="F51" s="448"/>
      <c r="G51" s="448"/>
      <c r="H51" s="448"/>
      <c r="I51" s="283" t="s">
        <v>49</v>
      </c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89"/>
    </row>
    <row r="52" spans="2:20" ht="30" customHeight="1" x14ac:dyDescent="0.25">
      <c r="B52" s="288"/>
      <c r="C52" s="446" t="s">
        <v>152</v>
      </c>
      <c r="D52" s="446"/>
      <c r="E52" s="446"/>
      <c r="F52" s="446"/>
      <c r="G52" s="446"/>
      <c r="H52" s="446"/>
      <c r="I52" s="279">
        <f>',,'!P41</f>
        <v>430</v>
      </c>
      <c r="J52" s="242"/>
      <c r="K52" s="448" t="s">
        <v>153</v>
      </c>
      <c r="L52" s="448"/>
      <c r="M52" s="448"/>
      <c r="N52" s="448"/>
      <c r="O52" s="283" t="s">
        <v>49</v>
      </c>
      <c r="P52" s="242"/>
      <c r="Q52" s="242"/>
      <c r="R52" s="242"/>
      <c r="S52" s="242"/>
      <c r="T52" s="289"/>
    </row>
    <row r="53" spans="2:20" ht="30" customHeight="1" x14ac:dyDescent="0.25">
      <c r="B53" s="288"/>
      <c r="C53" s="446" t="s">
        <v>154</v>
      </c>
      <c r="D53" s="446"/>
      <c r="E53" s="446"/>
      <c r="F53" s="446"/>
      <c r="G53" s="446"/>
      <c r="H53" s="446"/>
      <c r="I53" s="279">
        <f>',,'!P42</f>
        <v>430</v>
      </c>
      <c r="J53" s="242"/>
      <c r="K53" s="446" t="s">
        <v>155</v>
      </c>
      <c r="L53" s="446"/>
      <c r="M53" s="446"/>
      <c r="N53" s="446"/>
      <c r="O53" s="299">
        <v>764</v>
      </c>
      <c r="P53" s="242"/>
      <c r="Q53" s="242"/>
      <c r="R53" s="242"/>
      <c r="S53" s="242"/>
      <c r="T53" s="289"/>
    </row>
    <row r="54" spans="2:20" ht="30" customHeight="1" x14ac:dyDescent="0.25">
      <c r="B54" s="288"/>
      <c r="C54" s="446" t="s">
        <v>156</v>
      </c>
      <c r="D54" s="446"/>
      <c r="E54" s="446"/>
      <c r="F54" s="446"/>
      <c r="G54" s="446"/>
      <c r="H54" s="446"/>
      <c r="I54" s="279">
        <f>',,'!P43</f>
        <v>429</v>
      </c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89"/>
    </row>
    <row r="55" spans="2:20" ht="30" customHeight="1" x14ac:dyDescent="0.25">
      <c r="B55" s="288"/>
      <c r="C55" s="446" t="s">
        <v>157</v>
      </c>
      <c r="D55" s="446"/>
      <c r="E55" s="446"/>
      <c r="F55" s="446"/>
      <c r="G55" s="446"/>
      <c r="H55" s="446"/>
      <c r="I55" s="279">
        <f>',,'!P44</f>
        <v>0</v>
      </c>
      <c r="J55" s="242"/>
      <c r="K55" s="242"/>
      <c r="L55" s="447" t="s">
        <v>43</v>
      </c>
      <c r="M55" s="447"/>
      <c r="N55" s="447"/>
      <c r="O55" s="284"/>
      <c r="P55" s="242"/>
      <c r="Q55" s="242"/>
      <c r="R55" s="242"/>
      <c r="S55" s="242"/>
      <c r="T55" s="289"/>
    </row>
    <row r="56" spans="2:20" ht="30" customHeight="1" x14ac:dyDescent="0.25">
      <c r="B56" s="288"/>
      <c r="C56" s="446" t="s">
        <v>158</v>
      </c>
      <c r="D56" s="446"/>
      <c r="E56" s="446"/>
      <c r="F56" s="446"/>
      <c r="G56" s="446"/>
      <c r="H56" s="446"/>
      <c r="I56" s="279">
        <f>',,'!P45</f>
        <v>0</v>
      </c>
      <c r="J56" s="242"/>
      <c r="K56" s="242"/>
      <c r="L56" s="447" t="s">
        <v>51</v>
      </c>
      <c r="M56" s="447"/>
      <c r="N56" s="447"/>
      <c r="O56" s="284"/>
      <c r="P56" s="242"/>
      <c r="Q56" s="242"/>
      <c r="R56" s="242"/>
      <c r="S56" s="242"/>
      <c r="T56" s="289"/>
    </row>
    <row r="57" spans="2:20" ht="30" customHeight="1" x14ac:dyDescent="0.25">
      <c r="B57" s="288"/>
      <c r="C57" s="446" t="s">
        <v>159</v>
      </c>
      <c r="D57" s="446"/>
      <c r="E57" s="446"/>
      <c r="F57" s="446"/>
      <c r="G57" s="446"/>
      <c r="H57" s="446"/>
      <c r="I57" s="28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89"/>
    </row>
    <row r="58" spans="2:20" ht="27" customHeight="1" thickBot="1" x14ac:dyDescent="0.3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</row>
    <row r="59" spans="2:20" ht="27" customHeight="1" x14ac:dyDescent="0.25"/>
    <row r="60" spans="2:20" ht="27" customHeight="1" x14ac:dyDescent="0.25"/>
    <row r="61" spans="2:20" ht="27" customHeight="1" x14ac:dyDescent="0.25"/>
    <row r="62" spans="2:20" ht="27" customHeight="1" x14ac:dyDescent="0.25"/>
    <row r="63" spans="2:20" ht="27" customHeight="1" x14ac:dyDescent="0.25">
      <c r="N63" s="242"/>
    </row>
    <row r="64" spans="2:20" x14ac:dyDescent="0.25">
      <c r="N64" s="242"/>
    </row>
    <row r="65" spans="14:14" x14ac:dyDescent="0.25">
      <c r="N65" s="242"/>
    </row>
    <row r="66" spans="14:14" x14ac:dyDescent="0.25">
      <c r="N66" s="242"/>
    </row>
  </sheetData>
  <mergeCells count="52">
    <mergeCell ref="B3:T3"/>
    <mergeCell ref="B4:T4"/>
    <mergeCell ref="B6:T6"/>
    <mergeCell ref="C12:D14"/>
    <mergeCell ref="E12:E14"/>
    <mergeCell ref="F12:G13"/>
    <mergeCell ref="H12:I13"/>
    <mergeCell ref="J12:K13"/>
    <mergeCell ref="L12:M13"/>
    <mergeCell ref="H8:L8"/>
    <mergeCell ref="C33:D33"/>
    <mergeCell ref="N12:O13"/>
    <mergeCell ref="P12:P14"/>
    <mergeCell ref="Q12:Q14"/>
    <mergeCell ref="C15:D16"/>
    <mergeCell ref="C17:D18"/>
    <mergeCell ref="C19:C26"/>
    <mergeCell ref="D19:D20"/>
    <mergeCell ref="D21:D22"/>
    <mergeCell ref="D23:D24"/>
    <mergeCell ref="D25:D26"/>
    <mergeCell ref="C27:C30"/>
    <mergeCell ref="D27:D28"/>
    <mergeCell ref="D29:D30"/>
    <mergeCell ref="C31:D31"/>
    <mergeCell ref="C32:D32"/>
    <mergeCell ref="N38:O38"/>
    <mergeCell ref="C43:D44"/>
    <mergeCell ref="E43:F43"/>
    <mergeCell ref="G43:H43"/>
    <mergeCell ref="I43:J43"/>
    <mergeCell ref="K43:L43"/>
    <mergeCell ref="C51:H51"/>
    <mergeCell ref="C34:C36"/>
    <mergeCell ref="E38:F39"/>
    <mergeCell ref="G38:H39"/>
    <mergeCell ref="I38:K39"/>
    <mergeCell ref="C45:D45"/>
    <mergeCell ref="C46:D46"/>
    <mergeCell ref="C47:D47"/>
    <mergeCell ref="C48:D48"/>
    <mergeCell ref="C49:D49"/>
    <mergeCell ref="C56:H56"/>
    <mergeCell ref="L56:N56"/>
    <mergeCell ref="C57:H57"/>
    <mergeCell ref="C52:H52"/>
    <mergeCell ref="K52:N52"/>
    <mergeCell ref="C53:H53"/>
    <mergeCell ref="K53:N53"/>
    <mergeCell ref="C54:H54"/>
    <mergeCell ref="C55:H55"/>
    <mergeCell ref="L55:N55"/>
  </mergeCells>
  <printOptions horizontalCentered="1"/>
  <pageMargins left="0" right="0" top="0.74803149606299213" bottom="0.35433070866141736" header="0.31496062992125984" footer="0.31496062992125984"/>
  <pageSetup paperSize="9" scale="50" orientation="portrait" r:id="rId1"/>
  <headerFooter>
    <oddFooter xml:space="preserve">&amp;L&amp;6ESTADISTICA E INFORMATICA - BVL
FUENTE: HIS 3.05 - HIS+_2015®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,</vt:lpstr>
      <vt:lpstr>,,</vt:lpstr>
      <vt:lpstr>P_Familiar</vt:lpstr>
      <vt:lpstr>','!Área_de_impresión</vt:lpstr>
      <vt:lpstr>',,'!Área_de_impresión</vt:lpstr>
      <vt:lpstr>P_Familiar!Área_de_impresión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2016-07-05T15:45:14Z</cp:lastPrinted>
  <dcterms:created xsi:type="dcterms:W3CDTF">2012-03-04T23:05:52Z</dcterms:created>
  <dcterms:modified xsi:type="dcterms:W3CDTF">2017-11-27T19:42:57Z</dcterms:modified>
</cp:coreProperties>
</file>